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45" windowWidth="15180" windowHeight="8580"/>
  </bookViews>
  <sheets>
    <sheet name="Low Oil Flow" sheetId="1" r:id="rId1"/>
    <sheet name="Note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U2" i="1"/>
  <c r="T2"/>
  <c r="S2"/>
  <c r="R3"/>
  <c r="T3" s="1"/>
  <c r="P7"/>
  <c r="J7" s="1"/>
  <c r="J10"/>
  <c r="U3" l="1"/>
  <c r="J18"/>
  <c r="P25"/>
  <c r="N12"/>
  <c r="R4"/>
  <c r="U4" s="1"/>
  <c r="S3"/>
  <c r="P10"/>
  <c r="H22"/>
  <c r="H18"/>
  <c r="J22"/>
  <c r="O18" l="1"/>
  <c r="P27"/>
  <c r="H27" s="1"/>
  <c r="S4"/>
  <c r="T4"/>
  <c r="R5"/>
  <c r="U5" s="1"/>
  <c r="O22"/>
  <c r="R6" l="1"/>
  <c r="U6" s="1"/>
  <c r="T5"/>
  <c r="S5"/>
  <c r="R7" l="1"/>
  <c r="U7" s="1"/>
  <c r="T6"/>
  <c r="S6"/>
  <c r="R8" l="1"/>
  <c r="U8" s="1"/>
  <c r="T7"/>
  <c r="S7"/>
  <c r="R9" l="1"/>
  <c r="U9" s="1"/>
  <c r="S8"/>
  <c r="T8"/>
  <c r="R10" l="1"/>
  <c r="U10" s="1"/>
  <c r="T9"/>
  <c r="S9"/>
  <c r="R11" l="1"/>
  <c r="U11" s="1"/>
  <c r="S10"/>
  <c r="T10"/>
  <c r="R12" l="1"/>
  <c r="U12" s="1"/>
  <c r="T11"/>
  <c r="S11"/>
  <c r="R13" l="1"/>
  <c r="U13" s="1"/>
  <c r="S12"/>
  <c r="T12"/>
  <c r="R14" l="1"/>
  <c r="U14" s="1"/>
  <c r="T13"/>
  <c r="S13"/>
  <c r="R15" l="1"/>
  <c r="S14"/>
  <c r="T14"/>
  <c r="R16" l="1"/>
  <c r="U16" s="1"/>
  <c r="U15"/>
  <c r="T16"/>
  <c r="S16"/>
  <c r="R17"/>
  <c r="T15"/>
  <c r="S15"/>
  <c r="R18" l="1"/>
  <c r="U18" s="1"/>
  <c r="U17"/>
  <c r="S17"/>
  <c r="T17"/>
  <c r="R19"/>
  <c r="U19" s="1"/>
  <c r="S18"/>
  <c r="T18"/>
  <c r="R20" l="1"/>
  <c r="U20" s="1"/>
  <c r="T19"/>
  <c r="S19"/>
  <c r="R21" l="1"/>
  <c r="U21" s="1"/>
  <c r="S20"/>
  <c r="T20"/>
  <c r="R22" l="1"/>
  <c r="U22" s="1"/>
  <c r="T21"/>
  <c r="S21"/>
  <c r="R23" l="1"/>
  <c r="U23" s="1"/>
  <c r="S22"/>
  <c r="T22"/>
  <c r="R24" l="1"/>
  <c r="U24" s="1"/>
  <c r="T23"/>
  <c r="S23"/>
  <c r="R25" l="1"/>
  <c r="U25" s="1"/>
  <c r="S24"/>
  <c r="T24"/>
  <c r="R26" l="1"/>
  <c r="U26" s="1"/>
  <c r="T25"/>
  <c r="S25"/>
  <c r="R27" l="1"/>
  <c r="U27" s="1"/>
  <c r="S26"/>
  <c r="T26"/>
  <c r="R28" l="1"/>
  <c r="U28" s="1"/>
  <c r="T27"/>
  <c r="S27"/>
  <c r="R29" l="1"/>
  <c r="U29" s="1"/>
  <c r="S28"/>
  <c r="T28"/>
  <c r="R30" l="1"/>
  <c r="U30" s="1"/>
  <c r="T29"/>
  <c r="S29"/>
  <c r="R31" l="1"/>
  <c r="U31" s="1"/>
  <c r="S30"/>
  <c r="T30"/>
  <c r="R32" l="1"/>
  <c r="U32" s="1"/>
  <c r="T31"/>
  <c r="S31"/>
  <c r="R33" l="1"/>
  <c r="U33" s="1"/>
  <c r="S32"/>
  <c r="T32"/>
  <c r="R34" l="1"/>
  <c r="U34" s="1"/>
  <c r="T33"/>
  <c r="S33"/>
  <c r="R35" l="1"/>
  <c r="U35" s="1"/>
  <c r="S34"/>
  <c r="T34"/>
  <c r="R36" l="1"/>
  <c r="U36" s="1"/>
  <c r="T35"/>
  <c r="S35"/>
  <c r="R37" l="1"/>
  <c r="U37" s="1"/>
  <c r="S36"/>
  <c r="T36"/>
  <c r="R38" l="1"/>
  <c r="U38" s="1"/>
  <c r="T37"/>
  <c r="S37"/>
  <c r="R39" l="1"/>
  <c r="U39" s="1"/>
  <c r="S38"/>
  <c r="T38"/>
  <c r="R40" l="1"/>
  <c r="U40" s="1"/>
  <c r="T39"/>
  <c r="S39"/>
  <c r="R41" l="1"/>
  <c r="U41" s="1"/>
  <c r="S40"/>
  <c r="T40"/>
  <c r="R42" l="1"/>
  <c r="U42" s="1"/>
  <c r="T41"/>
  <c r="S41"/>
  <c r="R43" l="1"/>
  <c r="U43" s="1"/>
  <c r="S42"/>
  <c r="T42"/>
  <c r="R44" l="1"/>
  <c r="U44" s="1"/>
  <c r="T43"/>
  <c r="S43"/>
  <c r="R45" l="1"/>
  <c r="U45" s="1"/>
  <c r="S44"/>
  <c r="T44"/>
  <c r="R46" l="1"/>
  <c r="U46" s="1"/>
  <c r="T45"/>
  <c r="S45"/>
  <c r="R47" l="1"/>
  <c r="U47" s="1"/>
  <c r="S46"/>
  <c r="T46"/>
  <c r="R48" l="1"/>
  <c r="U48" s="1"/>
  <c r="T47"/>
  <c r="S47"/>
  <c r="R49" l="1"/>
  <c r="U49" s="1"/>
  <c r="S48"/>
  <c r="T48"/>
  <c r="R50" l="1"/>
  <c r="U50" s="1"/>
  <c r="T49"/>
  <c r="S49"/>
  <c r="R51" l="1"/>
  <c r="U51" s="1"/>
  <c r="S50"/>
  <c r="T50"/>
  <c r="R52" l="1"/>
  <c r="U52" s="1"/>
  <c r="T51"/>
  <c r="S51"/>
  <c r="R53" l="1"/>
  <c r="U53" s="1"/>
  <c r="S52"/>
  <c r="T52"/>
  <c r="R54" l="1"/>
  <c r="U54" s="1"/>
  <c r="T53"/>
  <c r="S53"/>
  <c r="R55" l="1"/>
  <c r="U55" s="1"/>
  <c r="S54"/>
  <c r="T54"/>
  <c r="R56" l="1"/>
  <c r="U56" s="1"/>
  <c r="T55"/>
  <c r="S55"/>
  <c r="R57" l="1"/>
  <c r="U57" s="1"/>
  <c r="S56"/>
  <c r="T56"/>
  <c r="R58" l="1"/>
  <c r="U58" s="1"/>
  <c r="T57"/>
  <c r="S57"/>
  <c r="R59" l="1"/>
  <c r="U59" s="1"/>
  <c r="S58"/>
  <c r="T58"/>
  <c r="R60" l="1"/>
  <c r="U60" s="1"/>
  <c r="T59"/>
  <c r="S59"/>
  <c r="R61" l="1"/>
  <c r="U61" s="1"/>
  <c r="S60"/>
  <c r="T60"/>
  <c r="R62" l="1"/>
  <c r="U62" s="1"/>
  <c r="T61"/>
  <c r="S61"/>
  <c r="R63" l="1"/>
  <c r="U63" s="1"/>
  <c r="S62"/>
  <c r="T62"/>
  <c r="R64" l="1"/>
  <c r="U64" s="1"/>
  <c r="T63"/>
  <c r="S63"/>
  <c r="R65" l="1"/>
  <c r="U65" s="1"/>
  <c r="S64"/>
  <c r="T64"/>
  <c r="R66" l="1"/>
  <c r="U66" s="1"/>
  <c r="T65"/>
  <c r="S65"/>
  <c r="R67" l="1"/>
  <c r="U67" s="1"/>
  <c r="S66"/>
  <c r="T66"/>
  <c r="R68" l="1"/>
  <c r="U68" s="1"/>
  <c r="T67"/>
  <c r="S67"/>
  <c r="R69" l="1"/>
  <c r="U69" s="1"/>
  <c r="S68"/>
  <c r="T68"/>
  <c r="R70" l="1"/>
  <c r="U70" s="1"/>
  <c r="T69"/>
  <c r="S69"/>
  <c r="R71" l="1"/>
  <c r="U71" s="1"/>
  <c r="S70"/>
  <c r="T70"/>
  <c r="R72" l="1"/>
  <c r="U72" s="1"/>
  <c r="T71"/>
  <c r="S71"/>
  <c r="R73" l="1"/>
  <c r="U73" s="1"/>
  <c r="S72"/>
  <c r="T72"/>
  <c r="R74" l="1"/>
  <c r="U74" s="1"/>
  <c r="T73"/>
  <c r="S73"/>
  <c r="R75" l="1"/>
  <c r="U75" s="1"/>
  <c r="S74"/>
  <c r="T74"/>
  <c r="R76" l="1"/>
  <c r="U76" s="1"/>
  <c r="T75"/>
  <c r="S75"/>
  <c r="R77" l="1"/>
  <c r="U77" s="1"/>
  <c r="S76"/>
  <c r="T76"/>
  <c r="R78" l="1"/>
  <c r="U78" s="1"/>
  <c r="T77"/>
  <c r="S77"/>
  <c r="R79" l="1"/>
  <c r="U79" s="1"/>
  <c r="S78"/>
  <c r="T78"/>
  <c r="R80" l="1"/>
  <c r="U80" s="1"/>
  <c r="T79"/>
  <c r="S79"/>
  <c r="R81" l="1"/>
  <c r="U81" s="1"/>
  <c r="S80"/>
  <c r="T80"/>
  <c r="R82" l="1"/>
  <c r="U82" s="1"/>
  <c r="T81"/>
  <c r="S81"/>
  <c r="R83" l="1"/>
  <c r="U83" s="1"/>
  <c r="S82"/>
  <c r="T82"/>
  <c r="R84" l="1"/>
  <c r="U84" s="1"/>
  <c r="T83"/>
  <c r="S83"/>
  <c r="R85" l="1"/>
  <c r="U85" s="1"/>
  <c r="S84"/>
  <c r="T84"/>
  <c r="R86" l="1"/>
  <c r="U86" s="1"/>
  <c r="T85"/>
  <c r="S85"/>
  <c r="R87" l="1"/>
  <c r="U87" s="1"/>
  <c r="S86"/>
  <c r="T86"/>
  <c r="R88" l="1"/>
  <c r="U88" s="1"/>
  <c r="T87"/>
  <c r="S87"/>
  <c r="R89" l="1"/>
  <c r="U89" s="1"/>
  <c r="S88"/>
  <c r="T88"/>
  <c r="R90" l="1"/>
  <c r="U90" s="1"/>
  <c r="T89"/>
  <c r="S89"/>
  <c r="R91" l="1"/>
  <c r="U91" s="1"/>
  <c r="S90"/>
  <c r="T90"/>
  <c r="R92" l="1"/>
  <c r="U92" s="1"/>
  <c r="T91"/>
  <c r="S91"/>
  <c r="R93" l="1"/>
  <c r="U93" s="1"/>
  <c r="S92"/>
  <c r="T92"/>
  <c r="R94" l="1"/>
  <c r="U94" s="1"/>
  <c r="T93"/>
  <c r="S93"/>
  <c r="R95" l="1"/>
  <c r="U95" s="1"/>
  <c r="S94"/>
  <c r="T94"/>
  <c r="R96" l="1"/>
  <c r="U96" s="1"/>
  <c r="T95"/>
  <c r="S95"/>
  <c r="R97" l="1"/>
  <c r="U97" s="1"/>
  <c r="S96"/>
  <c r="T96"/>
  <c r="R98" l="1"/>
  <c r="U98" s="1"/>
  <c r="T97"/>
  <c r="S97"/>
  <c r="R99" l="1"/>
  <c r="U99" s="1"/>
  <c r="S98"/>
  <c r="T98"/>
  <c r="R100" l="1"/>
  <c r="U100" s="1"/>
  <c r="T99"/>
  <c r="S99"/>
  <c r="R101" l="1"/>
  <c r="U101" s="1"/>
  <c r="S100"/>
  <c r="T100"/>
  <c r="R102" l="1"/>
  <c r="U102" s="1"/>
  <c r="T101"/>
  <c r="S101"/>
  <c r="R103" l="1"/>
  <c r="U103" s="1"/>
  <c r="S102"/>
  <c r="T102"/>
  <c r="R104" l="1"/>
  <c r="U104" s="1"/>
  <c r="T103"/>
  <c r="S103"/>
  <c r="R105" l="1"/>
  <c r="U105" s="1"/>
  <c r="S104"/>
  <c r="T104"/>
  <c r="R106" l="1"/>
  <c r="U106" s="1"/>
  <c r="T105"/>
  <c r="S105"/>
  <c r="R107" l="1"/>
  <c r="U107" s="1"/>
  <c r="S106"/>
  <c r="T106"/>
  <c r="R108" l="1"/>
  <c r="U108" s="1"/>
  <c r="T107"/>
  <c r="S107"/>
  <c r="R109" l="1"/>
  <c r="U109" s="1"/>
  <c r="S108"/>
  <c r="T108"/>
  <c r="R110" l="1"/>
  <c r="U110" s="1"/>
  <c r="T109"/>
  <c r="S109"/>
  <c r="R111" l="1"/>
  <c r="U111" s="1"/>
  <c r="S110"/>
  <c r="T110"/>
  <c r="R112" l="1"/>
  <c r="U112" s="1"/>
  <c r="T111"/>
  <c r="S111"/>
  <c r="R113" l="1"/>
  <c r="U113" s="1"/>
  <c r="S112"/>
  <c r="T112"/>
  <c r="R114" l="1"/>
  <c r="U114" s="1"/>
  <c r="T113"/>
  <c r="S113"/>
  <c r="R115" l="1"/>
  <c r="U115" s="1"/>
  <c r="S114"/>
  <c r="T114"/>
  <c r="R116" l="1"/>
  <c r="U116" s="1"/>
  <c r="T115"/>
  <c r="S115"/>
  <c r="R117" l="1"/>
  <c r="U117" s="1"/>
  <c r="S116"/>
  <c r="T116"/>
  <c r="R118" l="1"/>
  <c r="U118" s="1"/>
  <c r="T117"/>
  <c r="S117"/>
  <c r="R119" l="1"/>
  <c r="U119" s="1"/>
  <c r="S118"/>
  <c r="T118"/>
  <c r="R120" l="1"/>
  <c r="U120" s="1"/>
  <c r="T119"/>
  <c r="S119"/>
  <c r="R121" l="1"/>
  <c r="U121" s="1"/>
  <c r="S120"/>
  <c r="T120"/>
  <c r="R122" l="1"/>
  <c r="U122" s="1"/>
  <c r="T121"/>
  <c r="S121"/>
  <c r="R123" l="1"/>
  <c r="U123" s="1"/>
  <c r="S122"/>
  <c r="T122"/>
  <c r="R124" l="1"/>
  <c r="U124" s="1"/>
  <c r="T123"/>
  <c r="S123"/>
  <c r="R125" l="1"/>
  <c r="U125" s="1"/>
  <c r="S124"/>
  <c r="T124"/>
  <c r="R126" l="1"/>
  <c r="U126" s="1"/>
  <c r="T125"/>
  <c r="S125"/>
  <c r="R127" l="1"/>
  <c r="U127" s="1"/>
  <c r="S126"/>
  <c r="T126"/>
  <c r="R128" l="1"/>
  <c r="U128" s="1"/>
  <c r="T127"/>
  <c r="S127"/>
  <c r="R129" l="1"/>
  <c r="U129" s="1"/>
  <c r="S128"/>
  <c r="T128"/>
  <c r="R130" l="1"/>
  <c r="U130" s="1"/>
  <c r="T129"/>
  <c r="S129"/>
  <c r="R131" l="1"/>
  <c r="U131" s="1"/>
  <c r="S130"/>
  <c r="T130"/>
  <c r="R132" l="1"/>
  <c r="U132" s="1"/>
  <c r="T131"/>
  <c r="S131"/>
  <c r="R133" l="1"/>
  <c r="U133" s="1"/>
  <c r="S132"/>
  <c r="T132"/>
  <c r="R134" l="1"/>
  <c r="U134" s="1"/>
  <c r="T133"/>
  <c r="S133"/>
  <c r="R135" l="1"/>
  <c r="U135" s="1"/>
  <c r="S134"/>
  <c r="T134"/>
  <c r="R136" l="1"/>
  <c r="U136" s="1"/>
  <c r="T135"/>
  <c r="S135"/>
  <c r="R137" l="1"/>
  <c r="U137" s="1"/>
  <c r="S136"/>
  <c r="T136"/>
  <c r="R138" l="1"/>
  <c r="U138" s="1"/>
  <c r="T137"/>
  <c r="S137"/>
  <c r="R139" l="1"/>
  <c r="U139" s="1"/>
  <c r="S138"/>
  <c r="T138"/>
  <c r="R140" l="1"/>
  <c r="U140" s="1"/>
  <c r="T139"/>
  <c r="S139"/>
  <c r="R141" l="1"/>
  <c r="U141" s="1"/>
  <c r="S140"/>
  <c r="T140"/>
  <c r="R142" l="1"/>
  <c r="U142" s="1"/>
  <c r="T141"/>
  <c r="S141"/>
  <c r="R143" l="1"/>
  <c r="U143" s="1"/>
  <c r="S142"/>
  <c r="T142"/>
  <c r="R144" l="1"/>
  <c r="U144" s="1"/>
  <c r="T143"/>
  <c r="S143"/>
  <c r="R145" l="1"/>
  <c r="U145" s="1"/>
  <c r="S144"/>
  <c r="T144"/>
  <c r="R146" l="1"/>
  <c r="U146" s="1"/>
  <c r="T145"/>
  <c r="S145"/>
  <c r="R147" l="1"/>
  <c r="U147" s="1"/>
  <c r="S146"/>
  <c r="T146"/>
  <c r="R148" l="1"/>
  <c r="U148" s="1"/>
  <c r="T147"/>
  <c r="S147"/>
  <c r="R149" l="1"/>
  <c r="U149" s="1"/>
  <c r="S148"/>
  <c r="T148"/>
  <c r="R150" l="1"/>
  <c r="U150" s="1"/>
  <c r="T149"/>
  <c r="S149"/>
  <c r="R151" l="1"/>
  <c r="U151" s="1"/>
  <c r="S150"/>
  <c r="T150"/>
  <c r="R152" l="1"/>
  <c r="U152" s="1"/>
  <c r="T151"/>
  <c r="S151"/>
  <c r="R153" l="1"/>
  <c r="U153" s="1"/>
  <c r="S152"/>
  <c r="T152"/>
  <c r="R154" l="1"/>
  <c r="U154" s="1"/>
  <c r="T153"/>
  <c r="S153"/>
  <c r="R155" l="1"/>
  <c r="U155" s="1"/>
  <c r="S154"/>
  <c r="T154"/>
  <c r="R156" l="1"/>
  <c r="U156" s="1"/>
  <c r="T155"/>
  <c r="S155"/>
  <c r="R157" l="1"/>
  <c r="U157" s="1"/>
  <c r="S156"/>
  <c r="T156"/>
  <c r="R158" l="1"/>
  <c r="U158" s="1"/>
  <c r="T157"/>
  <c r="S157"/>
  <c r="R159" l="1"/>
  <c r="U159" s="1"/>
  <c r="S158"/>
  <c r="T158"/>
  <c r="R160" l="1"/>
  <c r="U160" s="1"/>
  <c r="T159"/>
  <c r="S159"/>
  <c r="R161" l="1"/>
  <c r="U161" s="1"/>
  <c r="S160"/>
  <c r="T160"/>
  <c r="R162" l="1"/>
  <c r="U162" s="1"/>
  <c r="T161"/>
  <c r="S161"/>
  <c r="R163" l="1"/>
  <c r="U163" s="1"/>
  <c r="S162"/>
  <c r="T162"/>
  <c r="R164" l="1"/>
  <c r="U164" s="1"/>
  <c r="T163"/>
  <c r="S163"/>
  <c r="R165" l="1"/>
  <c r="U165" s="1"/>
  <c r="S164"/>
  <c r="T164"/>
  <c r="R166" l="1"/>
  <c r="U166" s="1"/>
  <c r="T165"/>
  <c r="S165"/>
  <c r="R167" l="1"/>
  <c r="U167" s="1"/>
  <c r="S166"/>
  <c r="T166"/>
  <c r="R168" l="1"/>
  <c r="U168" s="1"/>
  <c r="T167"/>
  <c r="S167"/>
  <c r="R169" l="1"/>
  <c r="U169" s="1"/>
  <c r="S168"/>
  <c r="T168"/>
  <c r="R170" l="1"/>
  <c r="U170" s="1"/>
  <c r="T169"/>
  <c r="S169"/>
  <c r="R171" l="1"/>
  <c r="U171" s="1"/>
  <c r="S170"/>
  <c r="T170"/>
  <c r="R172" l="1"/>
  <c r="U172" s="1"/>
  <c r="T171"/>
  <c r="S171"/>
  <c r="R173" l="1"/>
  <c r="U173" s="1"/>
  <c r="S172"/>
  <c r="T172"/>
  <c r="R174" l="1"/>
  <c r="U174" s="1"/>
  <c r="T173"/>
  <c r="S173"/>
  <c r="R175" l="1"/>
  <c r="U175" s="1"/>
  <c r="S174"/>
  <c r="T174"/>
  <c r="R176" l="1"/>
  <c r="U176" s="1"/>
  <c r="T175"/>
  <c r="S175"/>
  <c r="R177" l="1"/>
  <c r="U177" s="1"/>
  <c r="S176"/>
  <c r="T176"/>
  <c r="R178" l="1"/>
  <c r="U178" s="1"/>
  <c r="T177"/>
  <c r="S177"/>
  <c r="S178" l="1"/>
  <c r="T178"/>
</calcChain>
</file>

<file path=xl/comments1.xml><?xml version="1.0" encoding="utf-8"?>
<comments xmlns="http://schemas.openxmlformats.org/spreadsheetml/2006/main">
  <authors>
    <author>Larry Volk</author>
  </authors>
  <commentList>
    <comment ref="Q2" authorId="0">
      <text>
        <r>
          <rPr>
            <b/>
            <sz val="8"/>
            <color indexed="81"/>
            <rFont val="Tahoma"/>
            <family val="2"/>
          </rPr>
          <t>Larry Volk:</t>
        </r>
        <r>
          <rPr>
            <sz val="8"/>
            <color indexed="81"/>
            <rFont val="Tahoma"/>
            <family val="2"/>
          </rPr>
          <t xml:space="preserve">
Column P, Q, R, S, T, U…hidden calculations and graphing information.  To unHide edit General Format.</t>
        </r>
      </text>
    </comment>
  </commentList>
</comments>
</file>

<file path=xl/sharedStrings.xml><?xml version="1.0" encoding="utf-8"?>
<sst xmlns="http://schemas.openxmlformats.org/spreadsheetml/2006/main" count="54" uniqueCount="45">
  <si>
    <t>Pc =</t>
  </si>
  <si>
    <t>Pi =</t>
  </si>
  <si>
    <t>Pe =</t>
  </si>
  <si>
    <t>Intermediate Oil Pressure</t>
  </si>
  <si>
    <t>Evaporator Pressure</t>
  </si>
  <si>
    <t>psig</t>
  </si>
  <si>
    <t>From the functional specification:</t>
  </si>
  <si>
    <t>For the first 2.5 minutes:</t>
  </si>
  <si>
    <t>and thereafter:</t>
  </si>
  <si>
    <t>This value shall be clamped to never be less than 4 psid.</t>
  </si>
  <si>
    <r>
      <rPr>
        <b/>
        <sz val="12"/>
        <rFont val="Arial"/>
        <family val="2"/>
      </rPr>
      <t>Oil Pressure Drop</t>
    </r>
    <r>
      <rPr>
        <b/>
        <sz val="8"/>
        <rFont val="Arial"/>
        <family val="2"/>
      </rPr>
      <t>cktx</t>
    </r>
    <r>
      <rPr>
        <b/>
        <sz val="10"/>
        <rFont val="Arial"/>
        <family val="2"/>
      </rPr>
      <t xml:space="preserve"> </t>
    </r>
    <r>
      <rPr>
        <b/>
        <sz val="12"/>
        <rFont val="Arial"/>
        <family val="2"/>
      </rPr>
      <t>= P</t>
    </r>
    <r>
      <rPr>
        <b/>
        <sz val="8"/>
        <rFont val="Arial"/>
        <family val="2"/>
      </rPr>
      <t>Cond_cktx</t>
    </r>
    <r>
      <rPr>
        <b/>
        <sz val="10"/>
        <rFont val="Arial"/>
        <family val="2"/>
      </rPr>
      <t xml:space="preserve"> </t>
    </r>
    <r>
      <rPr>
        <b/>
        <sz val="12"/>
        <rFont val="Arial"/>
        <family val="2"/>
      </rPr>
      <t>- P</t>
    </r>
    <r>
      <rPr>
        <b/>
        <sz val="8"/>
        <rFont val="Arial"/>
        <family val="2"/>
      </rPr>
      <t>intermediate_oil_cktx</t>
    </r>
  </si>
  <si>
    <t>System Differential above 23psid:</t>
  </si>
  <si>
    <t>0.50 &gt; (Pc - Po) / (Pc - Pe)</t>
  </si>
  <si>
    <t>0.40 &gt; (Pc - Po) / (Pc - Pe)</t>
  </si>
  <si>
    <t>System Differential below 23psid:</t>
  </si>
  <si>
    <t>0.60 &gt; (Pc - Po) / (Pc - Pe)</t>
  </si>
  <si>
    <t>For the first 2.5 minutes; Start-up:</t>
  </si>
  <si>
    <t xml:space="preserve">and thereafter; Running:  </t>
  </si>
  <si>
    <t>Acceptable_Oil_Pressure_Drop_Ratio     &lt;   0.3 + (.0005 * Oil_Flow_Forcing_DPcktx ) + ( 3.8 / SqRoot(Oil_Flow_Forcing_DPcktx))</t>
  </si>
  <si>
    <t>Acceptable_Oil_Pressure_Drop_Ratio     &lt;   0.2 + (.0005 * Oil_Flow_Forcing_DPcktx ) + ( 3.2 / SqRoot(Oil_Flow_Forcing_DPcktx))</t>
  </si>
  <si>
    <r>
      <rPr>
        <b/>
        <sz val="12"/>
        <rFont val="Arial"/>
        <family val="2"/>
      </rPr>
      <t>Oil Flow Forcing DP</t>
    </r>
    <r>
      <rPr>
        <b/>
        <sz val="8"/>
        <rFont val="Arial"/>
        <family val="2"/>
      </rPr>
      <t xml:space="preserve">cktx  </t>
    </r>
    <r>
      <rPr>
        <b/>
        <sz val="12"/>
        <rFont val="Arial"/>
        <family val="2"/>
      </rPr>
      <t>=  P</t>
    </r>
    <r>
      <rPr>
        <b/>
        <sz val="8"/>
        <rFont val="Arial"/>
        <family val="2"/>
      </rPr>
      <t xml:space="preserve">Cond_cktx </t>
    </r>
    <r>
      <rPr>
        <b/>
        <sz val="12"/>
        <rFont val="Arial"/>
        <family val="2"/>
      </rPr>
      <t>- ( 1.5 * P</t>
    </r>
    <r>
      <rPr>
        <b/>
        <sz val="8"/>
        <rFont val="Arial"/>
        <family val="2"/>
      </rPr>
      <t xml:space="preserve">Evap_cktx </t>
    </r>
    <r>
      <rPr>
        <b/>
        <sz val="12"/>
        <rFont val="Arial"/>
        <family val="2"/>
      </rPr>
      <t>)</t>
    </r>
  </si>
  <si>
    <t>&lt;</t>
  </si>
  <si>
    <t>System Differential above 15 psid:</t>
  </si>
  <si>
    <t>First 2.5 minutes Result:</t>
  </si>
  <si>
    <t>After 2.5 minutes Result:</t>
  </si>
  <si>
    <t>=</t>
  </si>
  <si>
    <t>Oil Filter Life Remaining:</t>
  </si>
  <si>
    <t>IF( condition1, value_if_true1, IF( condition2, value_if_true2, value_if_false2 ))</t>
  </si>
  <si>
    <t>%</t>
  </si>
  <si>
    <t xml:space="preserve">Reference:  </t>
  </si>
  <si>
    <t>psi</t>
  </si>
  <si>
    <t>Oil Flow Forcing DP</t>
  </si>
  <si>
    <r>
      <rPr>
        <b/>
        <sz val="14"/>
        <rFont val="Calibri"/>
        <family val="2"/>
        <scheme val="minor"/>
      </rPr>
      <t xml:space="preserve">Directions: </t>
    </r>
    <r>
      <rPr>
        <sz val="14"/>
        <rFont val="Calibri"/>
        <family val="2"/>
        <scheme val="minor"/>
      </rPr>
      <t xml:space="preserve"> Enter Condenser Pressure, Intermediate Oil Pressure, and Evaporator Pressure.  Results indicate Oil Pressure drop; and Oil Filter Life.</t>
    </r>
  </si>
  <si>
    <r>
      <rPr>
        <b/>
        <sz val="12"/>
        <rFont val="Arial"/>
        <family val="2"/>
      </rPr>
      <t xml:space="preserve">Calculation:  Acceptable_Oil_Pressure_Drop_Ratio     </t>
    </r>
    <r>
      <rPr>
        <b/>
        <sz val="16"/>
        <rFont val="Arial"/>
        <family val="2"/>
      </rPr>
      <t>&lt;</t>
    </r>
    <r>
      <rPr>
        <b/>
        <sz val="12"/>
        <rFont val="Arial"/>
        <family val="2"/>
      </rPr>
      <t xml:space="preserve">   0.2 + (.0005 * Oil_Flow_Forcing_DP</t>
    </r>
    <r>
      <rPr>
        <b/>
        <sz val="8"/>
        <rFont val="Arial"/>
        <family val="2"/>
      </rPr>
      <t>cktx</t>
    </r>
    <r>
      <rPr>
        <b/>
        <sz val="12"/>
        <rFont val="Arial"/>
        <family val="2"/>
      </rPr>
      <t xml:space="preserve"> ) + ( 3.2 / SqRoot(Oil_Flow_Forcing_DP</t>
    </r>
    <r>
      <rPr>
        <b/>
        <sz val="8"/>
        <rFont val="Arial"/>
        <family val="2"/>
      </rPr>
      <t>cktx</t>
    </r>
    <r>
      <rPr>
        <b/>
        <sz val="12"/>
        <rFont val="Arial"/>
        <family val="2"/>
      </rPr>
      <t>))</t>
    </r>
  </si>
  <si>
    <r>
      <t xml:space="preserve">Calculation:  Acceptable_Oil_Pressure_Drop_Ratio     </t>
    </r>
    <r>
      <rPr>
        <b/>
        <sz val="16"/>
        <rFont val="Arial"/>
        <family val="2"/>
      </rPr>
      <t xml:space="preserve">&lt; </t>
    </r>
    <r>
      <rPr>
        <b/>
        <sz val="12"/>
        <rFont val="Arial"/>
        <family val="2"/>
      </rPr>
      <t xml:space="preserve">  0.3 + (.0005 * Oil_Flow_Forcing_DP</t>
    </r>
    <r>
      <rPr>
        <b/>
        <sz val="8"/>
        <rFont val="Arial"/>
        <family val="2"/>
      </rPr>
      <t>cktx</t>
    </r>
    <r>
      <rPr>
        <b/>
        <sz val="12"/>
        <rFont val="Arial"/>
        <family val="2"/>
      </rPr>
      <t xml:space="preserve"> ) + ( 3.8 / SqRoot(Oil_Flow_Forcing_DP</t>
    </r>
    <r>
      <rPr>
        <b/>
        <sz val="8"/>
        <rFont val="Arial"/>
        <family val="2"/>
      </rPr>
      <t>cktx</t>
    </r>
    <r>
      <rPr>
        <b/>
        <sz val="12"/>
        <rFont val="Arial"/>
        <family val="2"/>
      </rPr>
      <t>))</t>
    </r>
  </si>
  <si>
    <r>
      <rPr>
        <b/>
        <sz val="12"/>
        <rFont val="Arial"/>
        <family val="2"/>
      </rPr>
      <t>Oil_Pressure_Drop_Ratio</t>
    </r>
    <r>
      <rPr>
        <b/>
        <sz val="8"/>
        <rFont val="Arial"/>
        <family val="2"/>
      </rPr>
      <t xml:space="preserve">cktx  </t>
    </r>
    <r>
      <rPr>
        <b/>
        <sz val="12"/>
        <rFont val="Arial"/>
        <family val="2"/>
      </rPr>
      <t>=  SqRoot ( Oil_Pressure_Drop</t>
    </r>
    <r>
      <rPr>
        <b/>
        <sz val="8"/>
        <rFont val="Arial"/>
        <family val="2"/>
      </rPr>
      <t xml:space="preserve">cktx  </t>
    </r>
    <r>
      <rPr>
        <b/>
        <sz val="12"/>
        <rFont val="Arial"/>
        <family val="2"/>
      </rPr>
      <t>/  Oil_Flow_Forcing_DP</t>
    </r>
    <r>
      <rPr>
        <b/>
        <sz val="8"/>
        <rFont val="Arial"/>
        <family val="2"/>
      </rPr>
      <t>cktx</t>
    </r>
    <r>
      <rPr>
        <b/>
        <sz val="12"/>
        <rFont val="Arial"/>
        <family val="2"/>
      </rPr>
      <t xml:space="preserve">  )</t>
    </r>
  </si>
  <si>
    <t>OPD operating &lt; 2.5 minutes</t>
  </si>
  <si>
    <t>OPD operating &gt; 2.5 minutes</t>
  </si>
  <si>
    <t>Oil Forcing DP (Pc-Pe*1.5)</t>
  </si>
  <si>
    <t>% of Oil Pressure Drop</t>
  </si>
  <si>
    <t>Dirty Filter</t>
  </si>
  <si>
    <r>
      <t xml:space="preserve">Dirty Filter Trip Point </t>
    </r>
    <r>
      <rPr>
        <i/>
        <sz val="8"/>
        <rFont val="Arial"/>
        <family val="2"/>
      </rPr>
      <t>(for current conditions)</t>
    </r>
    <r>
      <rPr>
        <b/>
        <sz val="11"/>
        <rFont val="Arial"/>
        <family val="2"/>
      </rPr>
      <t>:  0.12 + 0.058 + ( 0.0005 * Oil_Flow_Forcing_DPcktx) + ( 2.8 / SqRoot (Oil_Flow_Forcing_DPcktx ))</t>
    </r>
  </si>
  <si>
    <t>Scroll down to see PLOT of Oil Filter Life</t>
  </si>
  <si>
    <t>Condenser/Discharge Pressure</t>
  </si>
  <si>
    <r>
      <rPr>
        <b/>
        <i/>
        <sz val="10"/>
        <rFont val="Arial"/>
        <family val="2"/>
      </rPr>
      <t>Note:</t>
    </r>
    <r>
      <rPr>
        <i/>
        <sz val="10"/>
        <rFont val="Arial"/>
        <family val="2"/>
      </rPr>
      <t xml:space="preserve"> Condensing Pressure will always be greater than the intermediate oil pressure.  ( Deffinition:  OPD = Oil Pressure Drop )</t>
    </r>
  </si>
</sst>
</file>

<file path=xl/styles.xml><?xml version="1.0" encoding="utf-8"?>
<styleSheet xmlns="http://schemas.openxmlformats.org/spreadsheetml/2006/main">
  <numFmts count="1">
    <numFmt numFmtId="164" formatCode=";;;"/>
  </numFmts>
  <fonts count="26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b/>
      <sz val="12"/>
      <color indexed="17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Protection="1">
      <protection locked="0"/>
    </xf>
    <xf numFmtId="0" fontId="6" fillId="0" borderId="0" xfId="0" applyFont="1"/>
    <xf numFmtId="0" fontId="9" fillId="0" borderId="0" xfId="0" applyFont="1"/>
    <xf numFmtId="0" fontId="4" fillId="2" borderId="0" xfId="0" applyFont="1" applyFill="1"/>
    <xf numFmtId="0" fontId="1" fillId="2" borderId="0" xfId="0" applyFont="1" applyFill="1" applyAlignment="1">
      <alignment horizontal="right"/>
    </xf>
    <xf numFmtId="0" fontId="0" fillId="2" borderId="0" xfId="0" applyFill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3" fillId="2" borderId="0" xfId="0" applyFont="1" applyFill="1" applyProtection="1">
      <protection locked="0"/>
    </xf>
    <xf numFmtId="0" fontId="1" fillId="2" borderId="0" xfId="0" applyFont="1" applyFill="1"/>
    <xf numFmtId="0" fontId="13" fillId="2" borderId="0" xfId="0" applyFont="1" applyFill="1"/>
    <xf numFmtId="49" fontId="8" fillId="0" borderId="0" xfId="0" applyNumberFormat="1" applyFont="1" applyAlignment="1">
      <alignment horizontal="center"/>
    </xf>
    <xf numFmtId="0" fontId="7" fillId="0" borderId="0" xfId="0" applyFont="1"/>
    <xf numFmtId="0" fontId="14" fillId="0" borderId="0" xfId="0" applyFont="1" applyAlignment="1">
      <alignment horizontal="center"/>
    </xf>
    <xf numFmtId="164" fontId="0" fillId="0" borderId="0" xfId="0" applyNumberFormat="1"/>
    <xf numFmtId="164" fontId="3" fillId="0" borderId="0" xfId="0" applyNumberFormat="1" applyFont="1" applyProtection="1">
      <protection locked="0"/>
    </xf>
    <xf numFmtId="164" fontId="4" fillId="0" borderId="0" xfId="0" applyNumberFormat="1" applyFont="1"/>
    <xf numFmtId="164" fontId="9" fillId="0" borderId="0" xfId="0" applyNumberFormat="1" applyFont="1"/>
    <xf numFmtId="0" fontId="0" fillId="0" borderId="0" xfId="0" applyFill="1"/>
    <xf numFmtId="164" fontId="4" fillId="0" borderId="0" xfId="0" applyNumberFormat="1" applyFont="1" applyFill="1"/>
    <xf numFmtId="164" fontId="9" fillId="0" borderId="0" xfId="0" applyNumberFormat="1" applyFont="1" applyFill="1"/>
    <xf numFmtId="0" fontId="6" fillId="2" borderId="0" xfId="0" applyFont="1" applyFill="1"/>
    <xf numFmtId="0" fontId="18" fillId="0" borderId="0" xfId="0" applyFont="1"/>
    <xf numFmtId="0" fontId="0" fillId="3" borderId="0" xfId="0" applyFill="1"/>
    <xf numFmtId="0" fontId="13" fillId="3" borderId="0" xfId="0" applyFont="1" applyFill="1"/>
    <xf numFmtId="164" fontId="4" fillId="0" borderId="0" xfId="0" applyNumberFormat="1" applyFont="1" applyFill="1" applyAlignment="1">
      <alignment wrapText="1"/>
    </xf>
    <xf numFmtId="164" fontId="0" fillId="0" borderId="0" xfId="0" applyNumberFormat="1" applyFill="1"/>
    <xf numFmtId="164" fontId="0" fillId="3" borderId="0" xfId="0" applyNumberFormat="1" applyFill="1"/>
    <xf numFmtId="164" fontId="0" fillId="2" borderId="0" xfId="0" applyNumberFormat="1" applyFill="1"/>
    <xf numFmtId="0" fontId="7" fillId="4" borderId="0" xfId="0" applyFont="1" applyFill="1"/>
    <xf numFmtId="0" fontId="14" fillId="4" borderId="0" xfId="0" applyFont="1" applyFill="1" applyAlignment="1">
      <alignment horizontal="center"/>
    </xf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/>
    <xf numFmtId="0" fontId="15" fillId="3" borderId="0" xfId="0" applyFont="1" applyFill="1" applyAlignment="1">
      <alignment vertical="center"/>
    </xf>
    <xf numFmtId="164" fontId="23" fillId="0" borderId="0" xfId="0" applyNumberFormat="1" applyFont="1" applyFill="1" applyAlignment="1">
      <alignment wrapText="1"/>
    </xf>
    <xf numFmtId="164" fontId="23" fillId="0" borderId="0" xfId="0" applyNumberFormat="1" applyFont="1"/>
    <xf numFmtId="0" fontId="25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7089840026979864E-2"/>
          <c:y val="8.470894905260147E-2"/>
          <c:w val="0.87699145148755975"/>
          <c:h val="0.78615000179771977"/>
        </c:manualLayout>
      </c:layout>
      <c:scatterChart>
        <c:scatterStyle val="lineMarker"/>
        <c:ser>
          <c:idx val="0"/>
          <c:order val="0"/>
          <c:tx>
            <c:strRef>
              <c:f>'Low Oil Flow'!$S$1</c:f>
              <c:strCache>
                <c:ptCount val="1"/>
                <c:pt idx="0">
                  <c:v>OPD operating &lt; 2.5 minutes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2"/>
          </c:marker>
          <c:xVal>
            <c:numRef>
              <c:f>'Low Oil Flow'!$R$2:$R$181</c:f>
              <c:numCache>
                <c:formatCode>;;;</c:formatCode>
                <c:ptCount val="18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  <c:pt idx="118">
                  <c:v>122</c:v>
                </c:pt>
                <c:pt idx="119">
                  <c:v>123</c:v>
                </c:pt>
                <c:pt idx="120">
                  <c:v>124</c:v>
                </c:pt>
                <c:pt idx="121">
                  <c:v>125</c:v>
                </c:pt>
                <c:pt idx="122">
                  <c:v>126</c:v>
                </c:pt>
                <c:pt idx="123">
                  <c:v>127</c:v>
                </c:pt>
                <c:pt idx="124">
                  <c:v>128</c:v>
                </c:pt>
                <c:pt idx="125">
                  <c:v>129</c:v>
                </c:pt>
                <c:pt idx="126">
                  <c:v>130</c:v>
                </c:pt>
                <c:pt idx="127">
                  <c:v>131</c:v>
                </c:pt>
                <c:pt idx="128">
                  <c:v>132</c:v>
                </c:pt>
                <c:pt idx="129">
                  <c:v>133</c:v>
                </c:pt>
                <c:pt idx="130">
                  <c:v>134</c:v>
                </c:pt>
                <c:pt idx="131">
                  <c:v>135</c:v>
                </c:pt>
                <c:pt idx="132">
                  <c:v>136</c:v>
                </c:pt>
                <c:pt idx="133">
                  <c:v>137</c:v>
                </c:pt>
                <c:pt idx="134">
                  <c:v>138</c:v>
                </c:pt>
                <c:pt idx="135">
                  <c:v>139</c:v>
                </c:pt>
                <c:pt idx="136">
                  <c:v>140</c:v>
                </c:pt>
                <c:pt idx="137">
                  <c:v>141</c:v>
                </c:pt>
                <c:pt idx="138">
                  <c:v>142</c:v>
                </c:pt>
                <c:pt idx="139">
                  <c:v>143</c:v>
                </c:pt>
                <c:pt idx="140">
                  <c:v>144</c:v>
                </c:pt>
                <c:pt idx="141">
                  <c:v>145</c:v>
                </c:pt>
                <c:pt idx="142">
                  <c:v>146</c:v>
                </c:pt>
                <c:pt idx="143">
                  <c:v>147</c:v>
                </c:pt>
                <c:pt idx="144">
                  <c:v>148</c:v>
                </c:pt>
                <c:pt idx="145">
                  <c:v>149</c:v>
                </c:pt>
                <c:pt idx="146">
                  <c:v>150</c:v>
                </c:pt>
                <c:pt idx="147">
                  <c:v>151</c:v>
                </c:pt>
                <c:pt idx="148">
                  <c:v>152</c:v>
                </c:pt>
                <c:pt idx="149">
                  <c:v>153</c:v>
                </c:pt>
                <c:pt idx="150">
                  <c:v>154</c:v>
                </c:pt>
                <c:pt idx="151">
                  <c:v>155</c:v>
                </c:pt>
                <c:pt idx="152">
                  <c:v>156</c:v>
                </c:pt>
                <c:pt idx="153">
                  <c:v>157</c:v>
                </c:pt>
                <c:pt idx="154">
                  <c:v>158</c:v>
                </c:pt>
                <c:pt idx="155">
                  <c:v>159</c:v>
                </c:pt>
                <c:pt idx="156">
                  <c:v>160</c:v>
                </c:pt>
                <c:pt idx="157">
                  <c:v>161</c:v>
                </c:pt>
                <c:pt idx="158">
                  <c:v>162</c:v>
                </c:pt>
                <c:pt idx="159">
                  <c:v>163</c:v>
                </c:pt>
                <c:pt idx="160">
                  <c:v>164</c:v>
                </c:pt>
                <c:pt idx="161">
                  <c:v>165</c:v>
                </c:pt>
                <c:pt idx="162">
                  <c:v>166</c:v>
                </c:pt>
                <c:pt idx="163">
                  <c:v>167</c:v>
                </c:pt>
                <c:pt idx="164">
                  <c:v>168</c:v>
                </c:pt>
                <c:pt idx="165">
                  <c:v>169</c:v>
                </c:pt>
                <c:pt idx="166">
                  <c:v>170</c:v>
                </c:pt>
                <c:pt idx="167">
                  <c:v>171</c:v>
                </c:pt>
                <c:pt idx="168">
                  <c:v>172</c:v>
                </c:pt>
                <c:pt idx="169">
                  <c:v>173</c:v>
                </c:pt>
                <c:pt idx="170">
                  <c:v>174</c:v>
                </c:pt>
                <c:pt idx="171">
                  <c:v>175</c:v>
                </c:pt>
                <c:pt idx="172">
                  <c:v>176</c:v>
                </c:pt>
                <c:pt idx="173">
                  <c:v>177</c:v>
                </c:pt>
                <c:pt idx="174">
                  <c:v>178</c:v>
                </c:pt>
                <c:pt idx="175">
                  <c:v>179</c:v>
                </c:pt>
                <c:pt idx="176">
                  <c:v>180</c:v>
                </c:pt>
              </c:numCache>
            </c:numRef>
          </c:xVal>
          <c:yVal>
            <c:numRef>
              <c:f>'Low Oil Flow'!$S$2:$S$181</c:f>
              <c:numCache>
                <c:formatCode>;;;</c:formatCode>
                <c:ptCount val="180"/>
                <c:pt idx="0">
                  <c:v>220.2</c:v>
                </c:pt>
                <c:pt idx="1">
                  <c:v>200.19116628998398</c:v>
                </c:pt>
                <c:pt idx="2">
                  <c:v>185.43435037626793</c:v>
                </c:pt>
                <c:pt idx="3">
                  <c:v>173.97649974350634</c:v>
                </c:pt>
                <c:pt idx="4">
                  <c:v>164.75028842544401</c:v>
                </c:pt>
                <c:pt idx="5">
                  <c:v>157.11666666666667</c:v>
                </c:pt>
                <c:pt idx="6">
                  <c:v>150.66655108639839</c:v>
                </c:pt>
                <c:pt idx="7">
                  <c:v>145.12431093955018</c:v>
                </c:pt>
                <c:pt idx="8">
                  <c:v>140.29655114602889</c:v>
                </c:pt>
                <c:pt idx="9">
                  <c:v>136.04303728279353</c:v>
                </c:pt>
                <c:pt idx="10">
                  <c:v>132.25927192672125</c:v>
                </c:pt>
                <c:pt idx="11">
                  <c:v>128.86557810392122</c:v>
                </c:pt>
                <c:pt idx="12">
                  <c:v>125.8</c:v>
                </c:pt>
                <c:pt idx="13">
                  <c:v>123.01353751380653</c:v>
                </c:pt>
                <c:pt idx="14">
                  <c:v>120.46685895029603</c:v>
                </c:pt>
                <c:pt idx="15">
                  <c:v>118.12797887081345</c:v>
                </c:pt>
                <c:pt idx="16">
                  <c:v>115.97058314499201</c:v>
                </c:pt>
                <c:pt idx="17">
                  <c:v>113.9727982896771</c:v>
                </c:pt>
                <c:pt idx="18">
                  <c:v>112.11627221513196</c:v>
                </c:pt>
                <c:pt idx="19">
                  <c:v>110.3854773416884</c:v>
                </c:pt>
                <c:pt idx="20">
                  <c:v>108.76717518813396</c:v>
                </c:pt>
                <c:pt idx="21">
                  <c:v>107.25</c:v>
                </c:pt>
                <c:pt idx="22">
                  <c:v>105.82413135250994</c:v>
                </c:pt>
                <c:pt idx="23">
                  <c:v>104.48103409735259</c:v>
                </c:pt>
                <c:pt idx="24">
                  <c:v>103.21324987175318</c:v>
                </c:pt>
                <c:pt idx="25">
                  <c:v>102.01422850727973</c:v>
                </c:pt>
                <c:pt idx="26">
                  <c:v>100.87819061732104</c:v>
                </c:pt>
                <c:pt idx="27">
                  <c:v>99.800014770174457</c:v>
                </c:pt>
                <c:pt idx="28">
                  <c:v>98.775144212721997</c:v>
                </c:pt>
                <c:pt idx="29">
                  <c:v>97.799509263165177</c:v>
                </c:pt>
                <c:pt idx="30">
                  <c:v>96.869462354153342</c:v>
                </c:pt>
                <c:pt idx="31">
                  <c:v>95.981723359367251</c:v>
                </c:pt>
                <c:pt idx="32">
                  <c:v>95.13333333333334</c:v>
                </c:pt>
                <c:pt idx="33">
                  <c:v>94.321615176035763</c:v>
                </c:pt>
                <c:pt idx="34">
                  <c:v>93.544140029689757</c:v>
                </c:pt>
                <c:pt idx="35">
                  <c:v>92.798698445933098</c:v>
                </c:pt>
                <c:pt idx="36">
                  <c:v>92.083275543199193</c:v>
                </c:pt>
                <c:pt idx="37">
                  <c:v>91.396029517670314</c:v>
                </c:pt>
                <c:pt idx="38">
                  <c:v>90.735272985594918</c:v>
                </c:pt>
                <c:pt idx="39">
                  <c:v>90.099456726389775</c:v>
                </c:pt>
                <c:pt idx="40">
                  <c:v>89.487155469775075</c:v>
                </c:pt>
                <c:pt idx="41">
                  <c:v>88.897055429994666</c:v>
                </c:pt>
                <c:pt idx="42">
                  <c:v>88.327943338860919</c:v>
                </c:pt>
                <c:pt idx="43">
                  <c:v>87.778696769199925</c:v>
                </c:pt>
                <c:pt idx="44">
                  <c:v>87.248275573014439</c:v>
                </c:pt>
                <c:pt idx="45">
                  <c:v>86.73571428571428</c:v>
                </c:pt>
                <c:pt idx="46">
                  <c:v>86.24011537017762</c:v>
                </c:pt>
                <c:pt idx="47">
                  <c:v>85.760643193064368</c:v>
                </c:pt>
                <c:pt idx="48">
                  <c:v>85.296518641396759</c:v>
                </c:pt>
                <c:pt idx="49">
                  <c:v>84.847014300501826</c:v>
                </c:pt>
                <c:pt idx="50">
                  <c:v>84.411450125422633</c:v>
                </c:pt>
                <c:pt idx="51">
                  <c:v>83.989189547206394</c:v>
                </c:pt>
                <c:pt idx="52">
                  <c:v>83.579635963360644</c:v>
                </c:pt>
                <c:pt idx="53">
                  <c:v>83.182229568471669</c:v>
                </c:pt>
                <c:pt idx="54">
                  <c:v>82.796444486694568</c:v>
                </c:pt>
                <c:pt idx="55">
                  <c:v>82.42178617271307</c:v>
                </c:pt>
                <c:pt idx="56">
                  <c:v>82.057789051960611</c:v>
                </c:pt>
                <c:pt idx="57">
                  <c:v>81.704014374500474</c:v>
                </c:pt>
                <c:pt idx="58">
                  <c:v>81.360048260072375</c:v>
                </c:pt>
                <c:pt idx="59">
                  <c:v>81.02549991450212</c:v>
                </c:pt>
                <c:pt idx="60">
                  <c:v>80.699999999999989</c:v>
                </c:pt>
                <c:pt idx="61">
                  <c:v>80.383199143899219</c:v>
                </c:pt>
                <c:pt idx="62">
                  <c:v>80.07476657214643</c:v>
                </c:pt>
                <c:pt idx="63">
                  <c:v>79.774388855395983</c:v>
                </c:pt>
                <c:pt idx="64">
                  <c:v>79.481768756903264</c:v>
                </c:pt>
                <c:pt idx="65">
                  <c:v>79.196624172592294</c:v>
                </c:pt>
                <c:pt idx="66">
                  <c:v>78.918687154706959</c:v>
                </c:pt>
                <c:pt idx="67">
                  <c:v>78.647703011366431</c:v>
                </c:pt>
                <c:pt idx="68">
                  <c:v>78.383429475148006</c:v>
                </c:pt>
                <c:pt idx="69">
                  <c:v>78.125635934529612</c:v>
                </c:pt>
                <c:pt idx="70">
                  <c:v>77.874102722651315</c:v>
                </c:pt>
                <c:pt idx="71">
                  <c:v>77.628620458411547</c:v>
                </c:pt>
                <c:pt idx="72">
                  <c:v>77.388989435406728</c:v>
                </c:pt>
                <c:pt idx="73">
                  <c:v>77.155019054662404</c:v>
                </c:pt>
                <c:pt idx="74">
                  <c:v>76.92652729749463</c:v>
                </c:pt>
                <c:pt idx="75">
                  <c:v>76.703340235188904</c:v>
                </c:pt>
                <c:pt idx="76">
                  <c:v>76.485291572495996</c:v>
                </c:pt>
                <c:pt idx="77">
                  <c:v>76.272222222222226</c:v>
                </c:pt>
                <c:pt idx="78">
                  <c:v>76.063979908441681</c:v>
                </c:pt>
                <c:pt idx="79">
                  <c:v>75.860418796082314</c:v>
                </c:pt>
                <c:pt idx="80">
                  <c:v>75.661399144838555</c:v>
                </c:pt>
                <c:pt idx="81">
                  <c:v>75.466786985544672</c:v>
                </c:pt>
                <c:pt idx="82">
                  <c:v>75.276453817306589</c:v>
                </c:pt>
                <c:pt idx="83">
                  <c:v>75.090276323836207</c:v>
                </c:pt>
                <c:pt idx="84">
                  <c:v>74.908136107565966</c:v>
                </c:pt>
                <c:pt idx="85">
                  <c:v>74.729919440241673</c:v>
                </c:pt>
                <c:pt idx="86">
                  <c:v>74.555517028799471</c:v>
                </c:pt>
                <c:pt idx="87">
                  <c:v>74.384823795432894</c:v>
                </c:pt>
                <c:pt idx="88">
                  <c:v>74.217738670844199</c:v>
                </c:pt>
                <c:pt idx="89">
                  <c:v>74.054164399756161</c:v>
                </c:pt>
                <c:pt idx="90">
                  <c:v>73.894007357834141</c:v>
                </c:pt>
                <c:pt idx="91">
                  <c:v>73.737177379235845</c:v>
                </c:pt>
                <c:pt idx="92">
                  <c:v>73.583587594066984</c:v>
                </c:pt>
                <c:pt idx="93">
                  <c:v>73.433154275077527</c:v>
                </c:pt>
                <c:pt idx="94">
                  <c:v>73.285796692984007</c:v>
                </c:pt>
                <c:pt idx="95">
                  <c:v>73.141436979850056</c:v>
                </c:pt>
                <c:pt idx="96">
                  <c:v>73</c:v>
                </c:pt>
                <c:pt idx="97">
                  <c:v>72.861413227979583</c:v>
                </c:pt>
                <c:pt idx="98">
                  <c:v>72.725606633113628</c:v>
                </c:pt>
                <c:pt idx="99">
                  <c:v>72.592512570243144</c:v>
                </c:pt>
                <c:pt idx="100">
                  <c:v>72.462065676254966</c:v>
                </c:pt>
                <c:pt idx="101">
                  <c:v>72.33420277204425</c:v>
                </c:pt>
                <c:pt idx="102">
                  <c:v>72.208862769576029</c:v>
                </c:pt>
                <c:pt idx="103">
                  <c:v>72.08598658373522</c:v>
                </c:pt>
                <c:pt idx="104">
                  <c:v>71.96551704867629</c:v>
                </c:pt>
                <c:pt idx="105">
                  <c:v>71.847398838403748</c:v>
                </c:pt>
                <c:pt idx="106">
                  <c:v>71.731578391332505</c:v>
                </c:pt>
                <c:pt idx="107">
                  <c:v>71.618003838594959</c:v>
                </c:pt>
                <c:pt idx="108">
                  <c:v>71.506624935876587</c:v>
                </c:pt>
                <c:pt idx="109">
                  <c:v>71.397392998576692</c:v>
                </c:pt>
                <c:pt idx="110">
                  <c:v>71.290260840104366</c:v>
                </c:pt>
                <c:pt idx="111">
                  <c:v>71.185182713131923</c:v>
                </c:pt>
                <c:pt idx="112">
                  <c:v>71.082114253639858</c:v>
                </c:pt>
                <c:pt idx="113">
                  <c:v>70.981012427597847</c:v>
                </c:pt>
                <c:pt idx="114">
                  <c:v>70.881835480136289</c:v>
                </c:pt>
                <c:pt idx="115">
                  <c:v>70.784542887072035</c:v>
                </c:pt>
                <c:pt idx="116">
                  <c:v>70.689095308660526</c:v>
                </c:pt>
                <c:pt idx="117">
                  <c:v>70.595454545454544</c:v>
                </c:pt>
                <c:pt idx="118">
                  <c:v>70.503583496157034</c:v>
                </c:pt>
                <c:pt idx="119">
                  <c:v>70.413446117362426</c:v>
                </c:pt>
                <c:pt idx="120">
                  <c:v>70.325007385087218</c:v>
                </c:pt>
                <c:pt idx="121">
                  <c:v>70.238233257996811</c:v>
                </c:pt>
                <c:pt idx="122">
                  <c:v>70.153090642240429</c:v>
                </c:pt>
                <c:pt idx="123">
                  <c:v>70.069547357812326</c:v>
                </c:pt>
                <c:pt idx="124">
                  <c:v>69.987572106361</c:v>
                </c:pt>
                <c:pt idx="125">
                  <c:v>69.90713444037371</c:v>
                </c:pt>
                <c:pt idx="126">
                  <c:v>69.828204733667107</c:v>
                </c:pt>
                <c:pt idx="127">
                  <c:v>69.750754153119445</c:v>
                </c:pt>
                <c:pt idx="128">
                  <c:v>69.674754631582587</c:v>
                </c:pt>
                <c:pt idx="129">
                  <c:v>69.600178841916559</c:v>
                </c:pt>
                <c:pt idx="130">
                  <c:v>69.527000172091675</c:v>
                </c:pt>
                <c:pt idx="131">
                  <c:v>69.45519270130707</c:v>
                </c:pt>
                <c:pt idx="132">
                  <c:v>69.384731177076674</c:v>
                </c:pt>
                <c:pt idx="133">
                  <c:v>69.315590993236924</c:v>
                </c:pt>
                <c:pt idx="134">
                  <c:v>69.247748168832445</c:v>
                </c:pt>
                <c:pt idx="135">
                  <c:v>69.18117932783889</c:v>
                </c:pt>
                <c:pt idx="136">
                  <c:v>69.115861679683618</c:v>
                </c:pt>
                <c:pt idx="137">
                  <c:v>69.051773000527717</c:v>
                </c:pt>
                <c:pt idx="138">
                  <c:v>68.988891615274184</c:v>
                </c:pt>
                <c:pt idx="139">
                  <c:v>68.92719638026945</c:v>
                </c:pt>
                <c:pt idx="140">
                  <c:v>68.86666666666666</c:v>
                </c:pt>
                <c:pt idx="141">
                  <c:v>68.807282344421182</c:v>
                </c:pt>
                <c:pt idx="142">
                  <c:v>68.749023766889977</c:v>
                </c:pt>
                <c:pt idx="143">
                  <c:v>68.691871756008254</c:v>
                </c:pt>
                <c:pt idx="144">
                  <c:v>68.635807588017883</c:v>
                </c:pt>
                <c:pt idx="145">
                  <c:v>68.580812979723532</c:v>
                </c:pt>
                <c:pt idx="146">
                  <c:v>68.526870075253584</c:v>
                </c:pt>
                <c:pt idx="147">
                  <c:v>68.473961433304069</c:v>
                </c:pt>
                <c:pt idx="148">
                  <c:v>68.422070014844877</c:v>
                </c:pt>
                <c:pt idx="149">
                  <c:v>68.371179171268849</c:v>
                </c:pt>
                <c:pt idx="150">
                  <c:v>68.321272632964451</c:v>
                </c:pt>
                <c:pt idx="151">
                  <c:v>68.272334498294953</c:v>
                </c:pt>
                <c:pt idx="152">
                  <c:v>68.224349222966552</c:v>
                </c:pt>
                <c:pt idx="153">
                  <c:v>68.177301609769643</c:v>
                </c:pt>
                <c:pt idx="154">
                  <c:v>68.131176798677743</c:v>
                </c:pt>
                <c:pt idx="155">
                  <c:v>68.085960257289486</c:v>
                </c:pt>
                <c:pt idx="156">
                  <c:v>68.041637771599596</c:v>
                </c:pt>
                <c:pt idx="157">
                  <c:v>67.998195437085826</c:v>
                </c:pt>
                <c:pt idx="158">
                  <c:v>67.955619650098669</c:v>
                </c:pt>
                <c:pt idx="159">
                  <c:v>67.913897099542382</c:v>
                </c:pt>
                <c:pt idx="160">
                  <c:v>67.873014758835154</c:v>
                </c:pt>
                <c:pt idx="161">
                  <c:v>67.832959878137871</c:v>
                </c:pt>
                <c:pt idx="162">
                  <c:v>67.793719976840649</c:v>
                </c:pt>
                <c:pt idx="163">
                  <c:v>67.755282836297198</c:v>
                </c:pt>
                <c:pt idx="164">
                  <c:v>67.717636492797467</c:v>
                </c:pt>
                <c:pt idx="165">
                  <c:v>67.680769230769215</c:v>
                </c:pt>
                <c:pt idx="166">
                  <c:v>67.644669576200073</c:v>
                </c:pt>
                <c:pt idx="167">
                  <c:v>67.609326290271156</c:v>
                </c:pt>
                <c:pt idx="168">
                  <c:v>67.574728363194893</c:v>
                </c:pt>
                <c:pt idx="169">
                  <c:v>67.540865008248801</c:v>
                </c:pt>
                <c:pt idx="170">
                  <c:v>67.507725655998328</c:v>
                </c:pt>
                <c:pt idx="171">
                  <c:v>67.475299948701277</c:v>
                </c:pt>
                <c:pt idx="172">
                  <c:v>67.44357773488754</c:v>
                </c:pt>
                <c:pt idx="173">
                  <c:v>67.412549064107495</c:v>
                </c:pt>
                <c:pt idx="174">
                  <c:v>67.382204181842724</c:v>
                </c:pt>
                <c:pt idx="175">
                  <c:v>67.352533524573559</c:v>
                </c:pt>
                <c:pt idx="176">
                  <c:v>67.32352771499734</c:v>
                </c:pt>
              </c:numCache>
            </c:numRef>
          </c:yVal>
        </c:ser>
        <c:ser>
          <c:idx val="1"/>
          <c:order val="1"/>
          <c:tx>
            <c:strRef>
              <c:f>'Low Oil Flow'!$T$1</c:f>
              <c:strCache>
                <c:ptCount val="1"/>
                <c:pt idx="0">
                  <c:v>OPD operating &gt; 2.5 minutes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2"/>
          </c:marker>
          <c:xVal>
            <c:numRef>
              <c:f>'Low Oil Flow'!$R$2:$R$181</c:f>
              <c:numCache>
                <c:formatCode>;;;</c:formatCode>
                <c:ptCount val="18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  <c:pt idx="118">
                  <c:v>122</c:v>
                </c:pt>
                <c:pt idx="119">
                  <c:v>123</c:v>
                </c:pt>
                <c:pt idx="120">
                  <c:v>124</c:v>
                </c:pt>
                <c:pt idx="121">
                  <c:v>125</c:v>
                </c:pt>
                <c:pt idx="122">
                  <c:v>126</c:v>
                </c:pt>
                <c:pt idx="123">
                  <c:v>127</c:v>
                </c:pt>
                <c:pt idx="124">
                  <c:v>128</c:v>
                </c:pt>
                <c:pt idx="125">
                  <c:v>129</c:v>
                </c:pt>
                <c:pt idx="126">
                  <c:v>130</c:v>
                </c:pt>
                <c:pt idx="127">
                  <c:v>131</c:v>
                </c:pt>
                <c:pt idx="128">
                  <c:v>132</c:v>
                </c:pt>
                <c:pt idx="129">
                  <c:v>133</c:v>
                </c:pt>
                <c:pt idx="130">
                  <c:v>134</c:v>
                </c:pt>
                <c:pt idx="131">
                  <c:v>135</c:v>
                </c:pt>
                <c:pt idx="132">
                  <c:v>136</c:v>
                </c:pt>
                <c:pt idx="133">
                  <c:v>137</c:v>
                </c:pt>
                <c:pt idx="134">
                  <c:v>138</c:v>
                </c:pt>
                <c:pt idx="135">
                  <c:v>139</c:v>
                </c:pt>
                <c:pt idx="136">
                  <c:v>140</c:v>
                </c:pt>
                <c:pt idx="137">
                  <c:v>141</c:v>
                </c:pt>
                <c:pt idx="138">
                  <c:v>142</c:v>
                </c:pt>
                <c:pt idx="139">
                  <c:v>143</c:v>
                </c:pt>
                <c:pt idx="140">
                  <c:v>144</c:v>
                </c:pt>
                <c:pt idx="141">
                  <c:v>145</c:v>
                </c:pt>
                <c:pt idx="142">
                  <c:v>146</c:v>
                </c:pt>
                <c:pt idx="143">
                  <c:v>147</c:v>
                </c:pt>
                <c:pt idx="144">
                  <c:v>148</c:v>
                </c:pt>
                <c:pt idx="145">
                  <c:v>149</c:v>
                </c:pt>
                <c:pt idx="146">
                  <c:v>150</c:v>
                </c:pt>
                <c:pt idx="147">
                  <c:v>151</c:v>
                </c:pt>
                <c:pt idx="148">
                  <c:v>152</c:v>
                </c:pt>
                <c:pt idx="149">
                  <c:v>153</c:v>
                </c:pt>
                <c:pt idx="150">
                  <c:v>154</c:v>
                </c:pt>
                <c:pt idx="151">
                  <c:v>155</c:v>
                </c:pt>
                <c:pt idx="152">
                  <c:v>156</c:v>
                </c:pt>
                <c:pt idx="153">
                  <c:v>157</c:v>
                </c:pt>
                <c:pt idx="154">
                  <c:v>158</c:v>
                </c:pt>
                <c:pt idx="155">
                  <c:v>159</c:v>
                </c:pt>
                <c:pt idx="156">
                  <c:v>160</c:v>
                </c:pt>
                <c:pt idx="157">
                  <c:v>161</c:v>
                </c:pt>
                <c:pt idx="158">
                  <c:v>162</c:v>
                </c:pt>
                <c:pt idx="159">
                  <c:v>163</c:v>
                </c:pt>
                <c:pt idx="160">
                  <c:v>164</c:v>
                </c:pt>
                <c:pt idx="161">
                  <c:v>165</c:v>
                </c:pt>
                <c:pt idx="162">
                  <c:v>166</c:v>
                </c:pt>
                <c:pt idx="163">
                  <c:v>167</c:v>
                </c:pt>
                <c:pt idx="164">
                  <c:v>168</c:v>
                </c:pt>
                <c:pt idx="165">
                  <c:v>169</c:v>
                </c:pt>
                <c:pt idx="166">
                  <c:v>170</c:v>
                </c:pt>
                <c:pt idx="167">
                  <c:v>171</c:v>
                </c:pt>
                <c:pt idx="168">
                  <c:v>172</c:v>
                </c:pt>
                <c:pt idx="169">
                  <c:v>173</c:v>
                </c:pt>
                <c:pt idx="170">
                  <c:v>174</c:v>
                </c:pt>
                <c:pt idx="171">
                  <c:v>175</c:v>
                </c:pt>
                <c:pt idx="172">
                  <c:v>176</c:v>
                </c:pt>
                <c:pt idx="173">
                  <c:v>177</c:v>
                </c:pt>
                <c:pt idx="174">
                  <c:v>178</c:v>
                </c:pt>
                <c:pt idx="175">
                  <c:v>179</c:v>
                </c:pt>
                <c:pt idx="176">
                  <c:v>180</c:v>
                </c:pt>
              </c:numCache>
            </c:numRef>
          </c:xVal>
          <c:yVal>
            <c:numRef>
              <c:f>'Low Oil Flow'!$T$2:$T$181</c:f>
              <c:numCache>
                <c:formatCode>;;;</c:formatCode>
                <c:ptCount val="180"/>
                <c:pt idx="0">
                  <c:v>180.20000000000002</c:v>
                </c:pt>
                <c:pt idx="1">
                  <c:v>163.35835055998652</c:v>
                </c:pt>
                <c:pt idx="2">
                  <c:v>150.93945294843618</c:v>
                </c:pt>
                <c:pt idx="3">
                  <c:v>141.2986313629527</c:v>
                </c:pt>
                <c:pt idx="4">
                  <c:v>133.53708498984759</c:v>
                </c:pt>
                <c:pt idx="5">
                  <c:v>127.11666666666667</c:v>
                </c:pt>
                <c:pt idx="6">
                  <c:v>121.69288512538814</c:v>
                </c:pt>
                <c:pt idx="7">
                  <c:v>117.03363026488435</c:v>
                </c:pt>
                <c:pt idx="8">
                  <c:v>112.97604307034013</c:v>
                </c:pt>
                <c:pt idx="9">
                  <c:v>109.40203139603666</c:v>
                </c:pt>
                <c:pt idx="10">
                  <c:v>106.2235974119758</c:v>
                </c:pt>
                <c:pt idx="11">
                  <c:v>103.37364471909156</c:v>
                </c:pt>
                <c:pt idx="12">
                  <c:v>100.8</c:v>
                </c:pt>
                <c:pt idx="13">
                  <c:v>98.461400011626552</c:v>
                </c:pt>
                <c:pt idx="14">
                  <c:v>96.324723326565078</c:v>
                </c:pt>
                <c:pt idx="15">
                  <c:v>94.363034838579765</c:v>
                </c:pt>
                <c:pt idx="16">
                  <c:v>92.554175279993274</c:v>
                </c:pt>
                <c:pt idx="17">
                  <c:v>90.879724875517581</c:v>
                </c:pt>
                <c:pt idx="18">
                  <c:v>89.32422923379535</c:v>
                </c:pt>
                <c:pt idx="19">
                  <c:v>87.874612498263943</c:v>
                </c:pt>
                <c:pt idx="20">
                  <c:v>86.519726474218089</c:v>
                </c:pt>
                <c:pt idx="21">
                  <c:v>85.25</c:v>
                </c:pt>
                <c:pt idx="22">
                  <c:v>84.057163244218899</c:v>
                </c:pt>
                <c:pt idx="23">
                  <c:v>82.934028713560082</c:v>
                </c:pt>
                <c:pt idx="24">
                  <c:v>81.874315681476361</c:v>
                </c:pt>
                <c:pt idx="25">
                  <c:v>80.872508216656598</c:v>
                </c:pt>
                <c:pt idx="26">
                  <c:v>79.923739467217715</c:v>
                </c:pt>
                <c:pt idx="27">
                  <c:v>79.023696648567977</c:v>
                </c:pt>
                <c:pt idx="28">
                  <c:v>78.168542494923798</c:v>
                </c:pt>
                <c:pt idx="29">
                  <c:v>77.354849905823315</c:v>
                </c:pt>
                <c:pt idx="30">
                  <c:v>76.579547245602825</c:v>
                </c:pt>
                <c:pt idx="31">
                  <c:v>75.839872302625068</c:v>
                </c:pt>
                <c:pt idx="32">
                  <c:v>75.13333333333334</c:v>
                </c:pt>
                <c:pt idx="33">
                  <c:v>74.457675937714342</c:v>
                </c:pt>
                <c:pt idx="34">
                  <c:v>73.810854761844013</c:v>
                </c:pt>
                <c:pt idx="35">
                  <c:v>73.191009217627894</c:v>
                </c:pt>
                <c:pt idx="36">
                  <c:v>72.596442562694065</c:v>
                </c:pt>
                <c:pt idx="37">
                  <c:v>72.025603804353949</c:v>
                </c:pt>
                <c:pt idx="38">
                  <c:v>71.477071987869408</c:v>
                </c:pt>
                <c:pt idx="39">
                  <c:v>70.949542506433488</c:v>
                </c:pt>
                <c:pt idx="40">
                  <c:v>70.441815132442187</c:v>
                </c:pt>
                <c:pt idx="41">
                  <c:v>69.952783519995506</c:v>
                </c:pt>
                <c:pt idx="42">
                  <c:v>69.481425969567084</c:v>
                </c:pt>
                <c:pt idx="43">
                  <c:v>69.02679727932626</c:v>
                </c:pt>
                <c:pt idx="44">
                  <c:v>68.588021535170057</c:v>
                </c:pt>
                <c:pt idx="45">
                  <c:v>68.164285714285725</c:v>
                </c:pt>
                <c:pt idx="46">
                  <c:v>67.754833995939052</c:v>
                </c:pt>
                <c:pt idx="47">
                  <c:v>67.358962688896312</c:v>
                </c:pt>
                <c:pt idx="48">
                  <c:v>66.97601569801833</c:v>
                </c:pt>
                <c:pt idx="49">
                  <c:v>66.605380463580488</c:v>
                </c:pt>
                <c:pt idx="50">
                  <c:v>66.246484316145398</c:v>
                </c:pt>
                <c:pt idx="51">
                  <c:v>65.898791197647498</c:v>
                </c:pt>
                <c:pt idx="52">
                  <c:v>65.561798705987911</c:v>
                </c:pt>
                <c:pt idx="53">
                  <c:v>65.235035426081396</c:v>
                </c:pt>
                <c:pt idx="54">
                  <c:v>64.918058515111227</c:v>
                </c:pt>
                <c:pt idx="55">
                  <c:v>64.610451513863637</c:v>
                </c:pt>
                <c:pt idx="56">
                  <c:v>64.311822359545772</c:v>
                </c:pt>
                <c:pt idx="57">
                  <c:v>64.02180157852672</c:v>
                </c:pt>
                <c:pt idx="58">
                  <c:v>63.740040640060954</c:v>
                </c:pt>
                <c:pt idx="59">
                  <c:v>63.466210454317576</c:v>
                </c:pt>
                <c:pt idx="60">
                  <c:v>63.2</c:v>
                </c:pt>
                <c:pt idx="61">
                  <c:v>62.941115068546715</c:v>
                </c:pt>
                <c:pt idx="62">
                  <c:v>62.689277113386474</c:v>
                </c:pt>
                <c:pt idx="63">
                  <c:v>62.444222194017676</c:v>
                </c:pt>
                <c:pt idx="64">
                  <c:v>62.205700005813277</c:v>
                </c:pt>
                <c:pt idx="65">
                  <c:v>61.973472987446144</c:v>
                </c:pt>
                <c:pt idx="66">
                  <c:v>61.747315498700594</c:v>
                </c:pt>
                <c:pt idx="67">
                  <c:v>61.527013062203309</c:v>
                </c:pt>
                <c:pt idx="68">
                  <c:v>61.312361663282545</c:v>
                </c:pt>
                <c:pt idx="69">
                  <c:v>61.103167102761788</c:v>
                </c:pt>
                <c:pt idx="70">
                  <c:v>60.899244398022176</c:v>
                </c:pt>
                <c:pt idx="71">
                  <c:v>60.700417228136047</c:v>
                </c:pt>
                <c:pt idx="72">
                  <c:v>60.506517419289885</c:v>
                </c:pt>
                <c:pt idx="73">
                  <c:v>60.317384467084146</c:v>
                </c:pt>
                <c:pt idx="74">
                  <c:v>60.132865092627064</c:v>
                </c:pt>
                <c:pt idx="75">
                  <c:v>59.952812829632776</c:v>
                </c:pt>
                <c:pt idx="76">
                  <c:v>59.777087639996637</c:v>
                </c:pt>
                <c:pt idx="77">
                  <c:v>59.605555555555554</c:v>
                </c:pt>
                <c:pt idx="78">
                  <c:v>59.438088343950888</c:v>
                </c:pt>
                <c:pt idx="79">
                  <c:v>59.27456319670091</c:v>
                </c:pt>
                <c:pt idx="80">
                  <c:v>59.114862437758788</c:v>
                </c:pt>
                <c:pt idx="81">
                  <c:v>58.958873250984986</c:v>
                </c:pt>
                <c:pt idx="82">
                  <c:v>58.806487425100293</c:v>
                </c:pt>
                <c:pt idx="83">
                  <c:v>58.657601114809431</c:v>
                </c:pt>
                <c:pt idx="84">
                  <c:v>58.512114616897669</c:v>
                </c:pt>
                <c:pt idx="85">
                  <c:v>58.369932160203518</c:v>
                </c:pt>
                <c:pt idx="86">
                  <c:v>58.230961708462715</c:v>
                </c:pt>
                <c:pt idx="87">
                  <c:v>58.095114775101386</c:v>
                </c:pt>
                <c:pt idx="88">
                  <c:v>57.96230624913197</c:v>
                </c:pt>
                <c:pt idx="89">
                  <c:v>57.83245423137361</c:v>
                </c:pt>
                <c:pt idx="90">
                  <c:v>57.705479880281388</c:v>
                </c:pt>
                <c:pt idx="91">
                  <c:v>57.581307266724934</c:v>
                </c:pt>
                <c:pt idx="92">
                  <c:v>57.45986323710904</c:v>
                </c:pt>
                <c:pt idx="93">
                  <c:v>57.341077284275819</c:v>
                </c:pt>
                <c:pt idx="94">
                  <c:v>57.224881425670745</c:v>
                </c:pt>
                <c:pt idx="95">
                  <c:v>57.111210088294783</c:v>
                </c:pt>
                <c:pt idx="96">
                  <c:v>57.000000000000007</c:v>
                </c:pt>
                <c:pt idx="97">
                  <c:v>56.891190086719654</c:v>
                </c:pt>
                <c:pt idx="98">
                  <c:v>56.784721375253589</c:v>
                </c:pt>
                <c:pt idx="99">
                  <c:v>56.680536901257383</c:v>
                </c:pt>
                <c:pt idx="100">
                  <c:v>56.578581622109446</c:v>
                </c:pt>
                <c:pt idx="101">
                  <c:v>56.478802334353077</c:v>
                </c:pt>
                <c:pt idx="102">
                  <c:v>56.381147595432459</c:v>
                </c:pt>
                <c:pt idx="103">
                  <c:v>56.285567649461235</c:v>
                </c:pt>
                <c:pt idx="104">
                  <c:v>56.192014356780042</c:v>
                </c:pt>
                <c:pt idx="105">
                  <c:v>56.100441127076841</c:v>
                </c:pt>
                <c:pt idx="106">
                  <c:v>56.010802855858955</c:v>
                </c:pt>
                <c:pt idx="107">
                  <c:v>55.92305586407997</c:v>
                </c:pt>
                <c:pt idx="108">
                  <c:v>55.837157840738172</c:v>
                </c:pt>
                <c:pt idx="109">
                  <c:v>55.753067788275111</c:v>
                </c:pt>
                <c:pt idx="110">
                  <c:v>55.670745970614213</c:v>
                </c:pt>
                <c:pt idx="111">
                  <c:v>55.590153863690041</c:v>
                </c:pt>
                <c:pt idx="112">
                  <c:v>55.511254108328302</c:v>
                </c:pt>
                <c:pt idx="113">
                  <c:v>55.434010465345551</c:v>
                </c:pt>
                <c:pt idx="114">
                  <c:v>55.358387772746354</c:v>
                </c:pt>
                <c:pt idx="115">
                  <c:v>55.284351904902771</c:v>
                </c:pt>
                <c:pt idx="116">
                  <c:v>55.21186973360885</c:v>
                </c:pt>
                <c:pt idx="117">
                  <c:v>55.140909090909098</c:v>
                </c:pt>
                <c:pt idx="118">
                  <c:v>55.071438733605937</c:v>
                </c:pt>
                <c:pt idx="119">
                  <c:v>55.00342830935783</c:v>
                </c:pt>
                <c:pt idx="120">
                  <c:v>54.936848324283986</c:v>
                </c:pt>
                <c:pt idx="121">
                  <c:v>54.871670111997318</c:v>
                </c:pt>
                <c:pt idx="122">
                  <c:v>54.80786580399193</c:v>
                </c:pt>
                <c:pt idx="123">
                  <c:v>54.745408301315649</c:v>
                </c:pt>
                <c:pt idx="124">
                  <c:v>54.684271247461901</c:v>
                </c:pt>
                <c:pt idx="125">
                  <c:v>54.624429002419973</c:v>
                </c:pt>
                <c:pt idx="126">
                  <c:v>54.565856617824934</c:v>
                </c:pt>
                <c:pt idx="127">
                  <c:v>54.508529813153217</c:v>
                </c:pt>
                <c:pt idx="128">
                  <c:v>54.452424952911663</c:v>
                </c:pt>
                <c:pt idx="129">
                  <c:v>54.397519024771832</c:v>
                </c:pt>
                <c:pt idx="130">
                  <c:v>54.34378961860353</c:v>
                </c:pt>
                <c:pt idx="131">
                  <c:v>54.291214906363862</c:v>
                </c:pt>
                <c:pt idx="132">
                  <c:v>54.239773622801415</c:v>
                </c:pt>
                <c:pt idx="133">
                  <c:v>54.189445046936349</c:v>
                </c:pt>
                <c:pt idx="134">
                  <c:v>54.140208984279958</c:v>
                </c:pt>
                <c:pt idx="135">
                  <c:v>54.09204574975908</c:v>
                </c:pt>
                <c:pt idx="136">
                  <c:v>54.044936151312541</c:v>
                </c:pt>
                <c:pt idx="137">
                  <c:v>53.99886147412861</c:v>
                </c:pt>
                <c:pt idx="138">
                  <c:v>53.953803465494055</c:v>
                </c:pt>
                <c:pt idx="139">
                  <c:v>53.909744320226906</c:v>
                </c:pt>
                <c:pt idx="140">
                  <c:v>53.86666666666666</c:v>
                </c:pt>
                <c:pt idx="141">
                  <c:v>53.824553553196793</c:v>
                </c:pt>
                <c:pt idx="142">
                  <c:v>53.783388435275768</c:v>
                </c:pt>
                <c:pt idx="143">
                  <c:v>53.743155162954324</c:v>
                </c:pt>
                <c:pt idx="144">
                  <c:v>53.703837968857172</c:v>
                </c:pt>
                <c:pt idx="145">
                  <c:v>53.665421456609309</c:v>
                </c:pt>
                <c:pt idx="146">
                  <c:v>53.62789058968724</c:v>
                </c:pt>
                <c:pt idx="147">
                  <c:v>53.591230680677107</c:v>
                </c:pt>
                <c:pt idx="148">
                  <c:v>53.555427380922005</c:v>
                </c:pt>
                <c:pt idx="149">
                  <c:v>53.520466670542191</c:v>
                </c:pt>
                <c:pt idx="150">
                  <c:v>53.486334848812177</c:v>
                </c:pt>
                <c:pt idx="151">
                  <c:v>53.453018524879973</c:v>
                </c:pt>
                <c:pt idx="152">
                  <c:v>53.420504608813943</c:v>
                </c:pt>
                <c:pt idx="153">
                  <c:v>53.388780302963909</c:v>
                </c:pt>
                <c:pt idx="154">
                  <c:v>53.357833093623363</c:v>
                </c:pt>
                <c:pt idx="155">
                  <c:v>53.327650742980616</c:v>
                </c:pt>
                <c:pt idx="156">
                  <c:v>53.298221281347033</c:v>
                </c:pt>
                <c:pt idx="157">
                  <c:v>53.269532999651226</c:v>
                </c:pt>
                <c:pt idx="158">
                  <c:v>53.241574442188352</c:v>
                </c:pt>
                <c:pt idx="159">
                  <c:v>53.214334399614636</c:v>
                </c:pt>
                <c:pt idx="160">
                  <c:v>53.187801902176979</c:v>
                </c:pt>
                <c:pt idx="161">
                  <c:v>53.161966213168732</c:v>
                </c:pt>
                <c:pt idx="162">
                  <c:v>53.136816822602654</c:v>
                </c:pt>
                <c:pt idx="163">
                  <c:v>53.112343441092378</c:v>
                </c:pt>
                <c:pt idx="164">
                  <c:v>53.088535993934705</c:v>
                </c:pt>
                <c:pt idx="165">
                  <c:v>53.065384615384616</c:v>
                </c:pt>
                <c:pt idx="166">
                  <c:v>53.04287964311586</c:v>
                </c:pt>
                <c:pt idx="167">
                  <c:v>53.021011612859922</c:v>
                </c:pt>
                <c:pt idx="168">
                  <c:v>52.999771253216757</c:v>
                </c:pt>
                <c:pt idx="169">
                  <c:v>52.979149480630582</c:v>
                </c:pt>
                <c:pt idx="170">
                  <c:v>52.959137394524916</c:v>
                </c:pt>
                <c:pt idx="171">
                  <c:v>52.939726272590548</c:v>
                </c:pt>
                <c:pt idx="172">
                  <c:v>52.920907566221096</c:v>
                </c:pt>
                <c:pt idx="173">
                  <c:v>52.902672896090522</c:v>
                </c:pt>
                <c:pt idx="174">
                  <c:v>52.885014047867571</c:v>
                </c:pt>
                <c:pt idx="175">
                  <c:v>52.867922968061954</c:v>
                </c:pt>
                <c:pt idx="176">
                  <c:v>52.851391759997753</c:v>
                </c:pt>
              </c:numCache>
            </c:numRef>
          </c:yVal>
        </c:ser>
        <c:ser>
          <c:idx val="2"/>
          <c:order val="2"/>
          <c:tx>
            <c:v>Oil Filter DP Ratio</c:v>
          </c:tx>
          <c:spPr>
            <a:ln w="28575">
              <a:noFill/>
            </a:ln>
          </c:spPr>
          <c:marker>
            <c:symbol val="square"/>
            <c:size val="12"/>
            <c:spPr>
              <a:solidFill>
                <a:srgbClr val="FF0000"/>
              </a:solidFill>
            </c:spPr>
          </c:marker>
          <c:dLbls>
            <c:showVal val="1"/>
          </c:dLbls>
          <c:xVal>
            <c:numRef>
              <c:f>'Low Oil Flow'!$P$7</c:f>
              <c:numCache>
                <c:formatCode>;;;</c:formatCode>
                <c:ptCount val="1"/>
                <c:pt idx="0">
                  <c:v>20</c:v>
                </c:pt>
              </c:numCache>
            </c:numRef>
          </c:xVal>
          <c:yVal>
            <c:numRef>
              <c:f>'Low Oil Flow'!$P$10</c:f>
              <c:numCache>
                <c:formatCode>;;;</c:formatCode>
                <c:ptCount val="1"/>
                <c:pt idx="0">
                  <c:v>100</c:v>
                </c:pt>
              </c:numCache>
            </c:numRef>
          </c:yVal>
        </c:ser>
        <c:ser>
          <c:idx val="3"/>
          <c:order val="3"/>
          <c:tx>
            <c:strRef>
              <c:f>'Low Oil Flow'!$U$1</c:f>
              <c:strCache>
                <c:ptCount val="1"/>
                <c:pt idx="0">
                  <c:v>Dirty Filter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00B050"/>
              </a:solidFill>
            </c:spPr>
          </c:marker>
          <c:xVal>
            <c:numRef>
              <c:f>'Low Oil Flow'!$R$2:$R$178</c:f>
              <c:numCache>
                <c:formatCode>;;;</c:formatCode>
                <c:ptCount val="17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  <c:pt idx="118">
                  <c:v>122</c:v>
                </c:pt>
                <c:pt idx="119">
                  <c:v>123</c:v>
                </c:pt>
                <c:pt idx="120">
                  <c:v>124</c:v>
                </c:pt>
                <c:pt idx="121">
                  <c:v>125</c:v>
                </c:pt>
                <c:pt idx="122">
                  <c:v>126</c:v>
                </c:pt>
                <c:pt idx="123">
                  <c:v>127</c:v>
                </c:pt>
                <c:pt idx="124">
                  <c:v>128</c:v>
                </c:pt>
                <c:pt idx="125">
                  <c:v>129</c:v>
                </c:pt>
                <c:pt idx="126">
                  <c:v>130</c:v>
                </c:pt>
                <c:pt idx="127">
                  <c:v>131</c:v>
                </c:pt>
                <c:pt idx="128">
                  <c:v>132</c:v>
                </c:pt>
                <c:pt idx="129">
                  <c:v>133</c:v>
                </c:pt>
                <c:pt idx="130">
                  <c:v>134</c:v>
                </c:pt>
                <c:pt idx="131">
                  <c:v>135</c:v>
                </c:pt>
                <c:pt idx="132">
                  <c:v>136</c:v>
                </c:pt>
                <c:pt idx="133">
                  <c:v>137</c:v>
                </c:pt>
                <c:pt idx="134">
                  <c:v>138</c:v>
                </c:pt>
                <c:pt idx="135">
                  <c:v>139</c:v>
                </c:pt>
                <c:pt idx="136">
                  <c:v>140</c:v>
                </c:pt>
                <c:pt idx="137">
                  <c:v>141</c:v>
                </c:pt>
                <c:pt idx="138">
                  <c:v>142</c:v>
                </c:pt>
                <c:pt idx="139">
                  <c:v>143</c:v>
                </c:pt>
                <c:pt idx="140">
                  <c:v>144</c:v>
                </c:pt>
                <c:pt idx="141">
                  <c:v>145</c:v>
                </c:pt>
                <c:pt idx="142">
                  <c:v>146</c:v>
                </c:pt>
                <c:pt idx="143">
                  <c:v>147</c:v>
                </c:pt>
                <c:pt idx="144">
                  <c:v>148</c:v>
                </c:pt>
                <c:pt idx="145">
                  <c:v>149</c:v>
                </c:pt>
                <c:pt idx="146">
                  <c:v>150</c:v>
                </c:pt>
                <c:pt idx="147">
                  <c:v>151</c:v>
                </c:pt>
                <c:pt idx="148">
                  <c:v>152</c:v>
                </c:pt>
                <c:pt idx="149">
                  <c:v>153</c:v>
                </c:pt>
                <c:pt idx="150">
                  <c:v>154</c:v>
                </c:pt>
                <c:pt idx="151">
                  <c:v>155</c:v>
                </c:pt>
                <c:pt idx="152">
                  <c:v>156</c:v>
                </c:pt>
                <c:pt idx="153">
                  <c:v>157</c:v>
                </c:pt>
                <c:pt idx="154">
                  <c:v>158</c:v>
                </c:pt>
                <c:pt idx="155">
                  <c:v>159</c:v>
                </c:pt>
                <c:pt idx="156">
                  <c:v>160</c:v>
                </c:pt>
                <c:pt idx="157">
                  <c:v>161</c:v>
                </c:pt>
                <c:pt idx="158">
                  <c:v>162</c:v>
                </c:pt>
                <c:pt idx="159">
                  <c:v>163</c:v>
                </c:pt>
                <c:pt idx="160">
                  <c:v>164</c:v>
                </c:pt>
                <c:pt idx="161">
                  <c:v>165</c:v>
                </c:pt>
                <c:pt idx="162">
                  <c:v>166</c:v>
                </c:pt>
                <c:pt idx="163">
                  <c:v>167</c:v>
                </c:pt>
                <c:pt idx="164">
                  <c:v>168</c:v>
                </c:pt>
                <c:pt idx="165">
                  <c:v>169</c:v>
                </c:pt>
                <c:pt idx="166">
                  <c:v>170</c:v>
                </c:pt>
                <c:pt idx="167">
                  <c:v>171</c:v>
                </c:pt>
                <c:pt idx="168">
                  <c:v>172</c:v>
                </c:pt>
                <c:pt idx="169">
                  <c:v>173</c:v>
                </c:pt>
                <c:pt idx="170">
                  <c:v>174</c:v>
                </c:pt>
                <c:pt idx="171">
                  <c:v>175</c:v>
                </c:pt>
                <c:pt idx="172">
                  <c:v>176</c:v>
                </c:pt>
                <c:pt idx="173">
                  <c:v>177</c:v>
                </c:pt>
                <c:pt idx="174">
                  <c:v>178</c:v>
                </c:pt>
                <c:pt idx="175">
                  <c:v>179</c:v>
                </c:pt>
                <c:pt idx="176">
                  <c:v>180</c:v>
                </c:pt>
              </c:numCache>
            </c:numRef>
          </c:xVal>
          <c:yVal>
            <c:numRef>
              <c:f>'Low Oil Flow'!$U$2:$U$178</c:f>
              <c:numCache>
                <c:formatCode>;;;</c:formatCode>
                <c:ptCount val="177"/>
                <c:pt idx="0">
                  <c:v>157.99999999999997</c:v>
                </c:pt>
                <c:pt idx="1">
                  <c:v>143.26980673998818</c:v>
                </c:pt>
                <c:pt idx="2">
                  <c:v>132.40952132988167</c:v>
                </c:pt>
                <c:pt idx="3">
                  <c:v>123.98005244258361</c:v>
                </c:pt>
                <c:pt idx="4">
                  <c:v>117.19494936611663</c:v>
                </c:pt>
                <c:pt idx="5">
                  <c:v>111.58333333333333</c:v>
                </c:pt>
                <c:pt idx="6">
                  <c:v>106.8437744847146</c:v>
                </c:pt>
                <c:pt idx="7">
                  <c:v>102.77317648177382</c:v>
                </c:pt>
                <c:pt idx="8">
                  <c:v>99.229037686547599</c:v>
                </c:pt>
                <c:pt idx="9">
                  <c:v>96.108027471532083</c:v>
                </c:pt>
                <c:pt idx="10">
                  <c:v>93.333147735478832</c:v>
                </c:pt>
                <c:pt idx="11">
                  <c:v>90.845689129205113</c:v>
                </c:pt>
                <c:pt idx="12">
                  <c:v>88.6</c:v>
                </c:pt>
                <c:pt idx="13">
                  <c:v>86.559975010173233</c:v>
                </c:pt>
                <c:pt idx="14">
                  <c:v>84.696632910744427</c:v>
                </c:pt>
                <c:pt idx="15">
                  <c:v>82.986405483757281</c:v>
                </c:pt>
                <c:pt idx="16">
                  <c:v>81.409903369994097</c:v>
                </c:pt>
                <c:pt idx="17">
                  <c:v>79.951009266077861</c:v>
                </c:pt>
                <c:pt idx="18">
                  <c:v>78.596200579570905</c:v>
                </c:pt>
                <c:pt idx="19">
                  <c:v>77.334035935980936</c:v>
                </c:pt>
                <c:pt idx="20">
                  <c:v>76.154760664940824</c:v>
                </c:pt>
                <c:pt idx="21">
                  <c:v>75.05</c:v>
                </c:pt>
                <c:pt idx="22">
                  <c:v>74.012517838691537</c:v>
                </c:pt>
                <c:pt idx="23">
                  <c:v>73.036025124365068</c:v>
                </c:pt>
                <c:pt idx="24">
                  <c:v>72.115026221291799</c:v>
                </c:pt>
                <c:pt idx="25">
                  <c:v>71.244694689574516</c:v>
                </c:pt>
                <c:pt idx="26">
                  <c:v>70.420772033815496</c:v>
                </c:pt>
                <c:pt idx="27">
                  <c:v>69.639484567496979</c:v>
                </c:pt>
                <c:pt idx="28">
                  <c:v>68.897474683058306</c:v>
                </c:pt>
                <c:pt idx="29">
                  <c:v>68.191743667595389</c:v>
                </c:pt>
                <c:pt idx="30">
                  <c:v>67.519603839902473</c:v>
                </c:pt>
                <c:pt idx="31">
                  <c:v>66.878638264796919</c:v>
                </c:pt>
                <c:pt idx="32">
                  <c:v>66.266666666666666</c:v>
                </c:pt>
                <c:pt idx="33">
                  <c:v>65.681716445500044</c:v>
                </c:pt>
                <c:pt idx="34">
                  <c:v>65.121997916613509</c:v>
                </c:pt>
                <c:pt idx="35">
                  <c:v>64.585883065424383</c:v>
                </c:pt>
                <c:pt idx="36">
                  <c:v>64.071887242357306</c:v>
                </c:pt>
                <c:pt idx="37">
                  <c:v>63.5786533288097</c:v>
                </c:pt>
                <c:pt idx="38">
                  <c:v>63.104937989385732</c:v>
                </c:pt>
                <c:pt idx="39">
                  <c:v>62.649599693129296</c:v>
                </c:pt>
                <c:pt idx="40">
                  <c:v>62.211588240886904</c:v>
                </c:pt>
                <c:pt idx="41">
                  <c:v>61.789935579996069</c:v>
                </c:pt>
                <c:pt idx="42">
                  <c:v>61.383747723371194</c:v>
                </c:pt>
                <c:pt idx="43">
                  <c:v>60.992197619410469</c:v>
                </c:pt>
                <c:pt idx="44">
                  <c:v>60.6145188432738</c:v>
                </c:pt>
                <c:pt idx="45">
                  <c:v>60.249999999999993</c:v>
                </c:pt>
                <c:pt idx="46">
                  <c:v>59.897979746446659</c:v>
                </c:pt>
                <c:pt idx="47">
                  <c:v>59.557842352784277</c:v>
                </c:pt>
                <c:pt idx="48">
                  <c:v>59.229013735766031</c:v>
                </c:pt>
                <c:pt idx="49">
                  <c:v>58.91095790563292</c:v>
                </c:pt>
                <c:pt idx="50">
                  <c:v>58.603173776627216</c:v>
                </c:pt>
                <c:pt idx="51">
                  <c:v>58.305192297941552</c:v>
                </c:pt>
                <c:pt idx="52">
                  <c:v>58.01657386773941</c:v>
                </c:pt>
                <c:pt idx="53">
                  <c:v>57.736905997821218</c:v>
                </c:pt>
                <c:pt idx="54">
                  <c:v>57.465801200722311</c:v>
                </c:pt>
                <c:pt idx="55">
                  <c:v>57.202895074630675</c:v>
                </c:pt>
                <c:pt idx="56">
                  <c:v>56.947844564602555</c:v>
                </c:pt>
                <c:pt idx="57">
                  <c:v>56.700326381210871</c:v>
                </c:pt>
                <c:pt idx="58">
                  <c:v>56.460035560053335</c:v>
                </c:pt>
                <c:pt idx="59">
                  <c:v>56.22668414752787</c:v>
                </c:pt>
                <c:pt idx="60">
                  <c:v>55.999999999999993</c:v>
                </c:pt>
                <c:pt idx="61">
                  <c:v>55.779725684978366</c:v>
                </c:pt>
                <c:pt idx="62">
                  <c:v>55.565617474213155</c:v>
                </c:pt>
                <c:pt idx="63">
                  <c:v>55.357444419765457</c:v>
                </c:pt>
                <c:pt idx="64">
                  <c:v>55.154987505086616</c:v>
                </c:pt>
                <c:pt idx="65">
                  <c:v>54.958038864015371</c:v>
                </c:pt>
                <c:pt idx="66">
                  <c:v>54.766401061363027</c:v>
                </c:pt>
                <c:pt idx="67">
                  <c:v>54.579886429427894</c:v>
                </c:pt>
                <c:pt idx="68">
                  <c:v>54.398316455372218</c:v>
                </c:pt>
                <c:pt idx="69">
                  <c:v>54.221521214916557</c:v>
                </c:pt>
                <c:pt idx="70">
                  <c:v>54.0493388482694</c:v>
                </c:pt>
                <c:pt idx="71">
                  <c:v>53.881615074619035</c:v>
                </c:pt>
                <c:pt idx="72">
                  <c:v>53.718202741878642</c:v>
                </c:pt>
                <c:pt idx="73">
                  <c:v>53.558961408698622</c:v>
                </c:pt>
                <c:pt idx="74">
                  <c:v>53.403756956048674</c:v>
                </c:pt>
                <c:pt idx="75">
                  <c:v>53.25246122592867</c:v>
                </c:pt>
                <c:pt idx="76">
                  <c:v>53.104951684997047</c:v>
                </c:pt>
                <c:pt idx="77">
                  <c:v>52.961111111111116</c:v>
                </c:pt>
                <c:pt idx="78">
                  <c:v>52.820827300957028</c:v>
                </c:pt>
                <c:pt idx="79">
                  <c:v>52.683992797113298</c:v>
                </c:pt>
                <c:pt idx="80">
                  <c:v>52.550504633038933</c:v>
                </c:pt>
                <c:pt idx="81">
                  <c:v>52.420264094611866</c:v>
                </c:pt>
                <c:pt idx="82">
                  <c:v>52.293176496962758</c:v>
                </c:pt>
                <c:pt idx="83">
                  <c:v>52.169150975458258</c:v>
                </c:pt>
                <c:pt idx="84">
                  <c:v>52.048100289785459</c:v>
                </c:pt>
                <c:pt idx="85">
                  <c:v>51.929940640178089</c:v>
                </c:pt>
                <c:pt idx="86">
                  <c:v>51.814591494904874</c:v>
                </c:pt>
                <c:pt idx="87">
                  <c:v>51.701975428213707</c:v>
                </c:pt>
                <c:pt idx="88">
                  <c:v>51.592017967990465</c:v>
                </c:pt>
                <c:pt idx="89">
                  <c:v>51.484647452451902</c:v>
                </c:pt>
                <c:pt idx="90">
                  <c:v>51.379794895246214</c:v>
                </c:pt>
                <c:pt idx="91">
                  <c:v>51.277393858384315</c:v>
                </c:pt>
                <c:pt idx="92">
                  <c:v>51.177380332470413</c:v>
                </c:pt>
                <c:pt idx="93">
                  <c:v>51.079692623741323</c:v>
                </c:pt>
                <c:pt idx="94">
                  <c:v>50.984271247461898</c:v>
                </c:pt>
                <c:pt idx="95">
                  <c:v>50.891058827257929</c:v>
                </c:pt>
                <c:pt idx="96">
                  <c:v>50.8</c:v>
                </c:pt>
                <c:pt idx="97">
                  <c:v>50.711041325879691</c:v>
                </c:pt>
                <c:pt idx="98">
                  <c:v>50.624131203346877</c:v>
                </c:pt>
                <c:pt idx="99">
                  <c:v>50.539219788600207</c:v>
                </c:pt>
                <c:pt idx="100">
                  <c:v>50.456258919345764</c:v>
                </c:pt>
                <c:pt idx="101">
                  <c:v>50.375202042558918</c:v>
                </c:pt>
                <c:pt idx="102">
                  <c:v>50.296004146003391</c:v>
                </c:pt>
                <c:pt idx="103">
                  <c:v>50.218621693278578</c:v>
                </c:pt>
                <c:pt idx="104">
                  <c:v>50.143012562182534</c:v>
                </c:pt>
                <c:pt idx="105">
                  <c:v>50.069135986192236</c:v>
                </c:pt>
                <c:pt idx="106">
                  <c:v>49.996952498876581</c:v>
                </c:pt>
                <c:pt idx="107">
                  <c:v>49.926423881069972</c:v>
                </c:pt>
                <c:pt idx="108">
                  <c:v>49.857513110645904</c:v>
                </c:pt>
                <c:pt idx="109">
                  <c:v>49.790184314740721</c:v>
                </c:pt>
                <c:pt idx="110">
                  <c:v>49.724402724287422</c:v>
                </c:pt>
                <c:pt idx="111">
                  <c:v>49.660134630728784</c:v>
                </c:pt>
                <c:pt idx="112">
                  <c:v>49.597347344787259</c:v>
                </c:pt>
                <c:pt idx="113">
                  <c:v>49.536009157177354</c:v>
                </c:pt>
                <c:pt idx="114">
                  <c:v>49.476089301153053</c:v>
                </c:pt>
                <c:pt idx="115">
                  <c:v>49.417557916789917</c:v>
                </c:pt>
                <c:pt idx="116">
                  <c:v>49.360386016907746</c:v>
                </c:pt>
                <c:pt idx="117">
                  <c:v>49.304545454545448</c:v>
                </c:pt>
                <c:pt idx="118">
                  <c:v>49.250008891905182</c:v>
                </c:pt>
                <c:pt idx="119">
                  <c:v>49.196749770688101</c:v>
                </c:pt>
                <c:pt idx="120">
                  <c:v>49.144742283748485</c:v>
                </c:pt>
                <c:pt idx="121">
                  <c:v>49.093961347997642</c:v>
                </c:pt>
                <c:pt idx="122">
                  <c:v>49.044382578492943</c:v>
                </c:pt>
                <c:pt idx="123">
                  <c:v>48.995982263651186</c:v>
                </c:pt>
                <c:pt idx="124">
                  <c:v>48.94873734152916</c:v>
                </c:pt>
                <c:pt idx="125">
                  <c:v>48.902625377117467</c:v>
                </c:pt>
                <c:pt idx="126">
                  <c:v>48.857624540596817</c:v>
                </c:pt>
                <c:pt idx="127">
                  <c:v>48.813713586509053</c:v>
                </c:pt>
                <c:pt idx="128">
                  <c:v>48.770871833797699</c:v>
                </c:pt>
                <c:pt idx="129">
                  <c:v>48.72907914667536</c:v>
                </c:pt>
                <c:pt idx="130">
                  <c:v>48.688315916278079</c:v>
                </c:pt>
                <c:pt idx="131">
                  <c:v>48.648563043068371</c:v>
                </c:pt>
                <c:pt idx="132">
                  <c:v>48.609801919951238</c:v>
                </c:pt>
                <c:pt idx="133">
                  <c:v>48.572014416069301</c:v>
                </c:pt>
                <c:pt idx="134">
                  <c:v>48.535182861244962</c:v>
                </c:pt>
                <c:pt idx="135">
                  <c:v>48.499290031039187</c:v>
                </c:pt>
                <c:pt idx="136">
                  <c:v>48.464319132398458</c:v>
                </c:pt>
                <c:pt idx="137">
                  <c:v>48.430253789862533</c:v>
                </c:pt>
                <c:pt idx="138">
                  <c:v>48.397078032307292</c:v>
                </c:pt>
                <c:pt idx="139">
                  <c:v>48.364776280198541</c:v>
                </c:pt>
                <c:pt idx="140">
                  <c:v>48.333333333333329</c:v>
                </c:pt>
                <c:pt idx="141">
                  <c:v>48.302734359047186</c:v>
                </c:pt>
                <c:pt idx="142">
                  <c:v>48.272964880866297</c:v>
                </c:pt>
                <c:pt idx="143">
                  <c:v>48.244010767585031</c:v>
                </c:pt>
                <c:pt idx="144">
                  <c:v>48.215858222750022</c:v>
                </c:pt>
                <c:pt idx="145">
                  <c:v>48.188493774533136</c:v>
                </c:pt>
                <c:pt idx="146">
                  <c:v>48.161904265976332</c:v>
                </c:pt>
                <c:pt idx="147">
                  <c:v>48.136076845592463</c:v>
                </c:pt>
                <c:pt idx="148">
                  <c:v>48.110998958306759</c:v>
                </c:pt>
                <c:pt idx="149">
                  <c:v>48.086658336724412</c:v>
                </c:pt>
                <c:pt idx="150">
                  <c:v>48.063042992710649</c:v>
                </c:pt>
                <c:pt idx="151">
                  <c:v>48.040141209269969</c:v>
                </c:pt>
                <c:pt idx="152">
                  <c:v>48.017941532712193</c:v>
                </c:pt>
                <c:pt idx="153">
                  <c:v>47.996432765093424</c:v>
                </c:pt>
                <c:pt idx="154">
                  <c:v>47.975603956920445</c:v>
                </c:pt>
                <c:pt idx="155">
                  <c:v>47.955444400108036</c:v>
                </c:pt>
                <c:pt idx="156">
                  <c:v>47.935943621178659</c:v>
                </c:pt>
                <c:pt idx="157">
                  <c:v>47.91709137469482</c:v>
                </c:pt>
                <c:pt idx="158">
                  <c:v>47.898877636914811</c:v>
                </c:pt>
                <c:pt idx="159">
                  <c:v>47.881292599662807</c:v>
                </c:pt>
                <c:pt idx="160">
                  <c:v>47.86432666440485</c:v>
                </c:pt>
                <c:pt idx="161">
                  <c:v>47.847970436522644</c:v>
                </c:pt>
                <c:pt idx="162">
                  <c:v>47.832214719777319</c:v>
                </c:pt>
                <c:pt idx="163">
                  <c:v>47.817050510955831</c:v>
                </c:pt>
                <c:pt idx="164">
                  <c:v>47.802468994692873</c:v>
                </c:pt>
                <c:pt idx="165">
                  <c:v>47.788461538461533</c:v>
                </c:pt>
                <c:pt idx="166">
                  <c:v>47.77501968772637</c:v>
                </c:pt>
                <c:pt idx="167">
                  <c:v>47.762135161252431</c:v>
                </c:pt>
                <c:pt idx="168">
                  <c:v>47.749799846564656</c:v>
                </c:pt>
                <c:pt idx="169">
                  <c:v>47.73800579555175</c:v>
                </c:pt>
                <c:pt idx="170">
                  <c:v>47.726745220209295</c:v>
                </c:pt>
                <c:pt idx="171">
                  <c:v>47.716010488516723</c:v>
                </c:pt>
                <c:pt idx="172">
                  <c:v>47.705794120443457</c:v>
                </c:pt>
                <c:pt idx="173">
                  <c:v>47.696088784079208</c:v>
                </c:pt>
                <c:pt idx="174">
                  <c:v>47.686887291884119</c:v>
                </c:pt>
                <c:pt idx="175">
                  <c:v>47.678182597054196</c:v>
                </c:pt>
                <c:pt idx="176">
                  <c:v>47.669967789998033</c:v>
                </c:pt>
              </c:numCache>
            </c:numRef>
          </c:yVal>
        </c:ser>
        <c:axId val="58004224"/>
        <c:axId val="58006912"/>
      </c:scatterChart>
      <c:valAx>
        <c:axId val="58004224"/>
        <c:scaling>
          <c:orientation val="minMax"/>
          <c:max val="18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Oil Forcing DP (Pc-Pe*1.5)</a:t>
                </a:r>
              </a:p>
            </c:rich>
          </c:tx>
          <c:layout>
            <c:manualLayout>
              <c:xMode val="edge"/>
              <c:yMode val="edge"/>
              <c:x val="0.46301448027364489"/>
              <c:y val="0.93588375939308965"/>
            </c:manualLayout>
          </c:layout>
        </c:title>
        <c:numFmt formatCode="#,##0.00" sourceLinked="0"/>
        <c:tickLblPos val="nextTo"/>
        <c:crossAx val="58006912"/>
        <c:crosses val="autoZero"/>
        <c:crossBetween val="midCat"/>
        <c:majorUnit val="10"/>
        <c:minorUnit val="1"/>
      </c:valAx>
      <c:valAx>
        <c:axId val="58006912"/>
        <c:scaling>
          <c:orientation val="minMax"/>
          <c:max val="12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% of Oil </a:t>
                </a:r>
                <a:r>
                  <a:rPr lang="en-US" sz="1800"/>
                  <a:t>Pressure</a:t>
                </a:r>
                <a:r>
                  <a:rPr lang="en-US" sz="1400"/>
                  <a:t> Drop</a:t>
                </a:r>
              </a:p>
            </c:rich>
          </c:tx>
          <c:layout>
            <c:manualLayout>
              <c:xMode val="edge"/>
              <c:yMode val="edge"/>
              <c:x val="9.3701004855751731E-3"/>
              <c:y val="0.30998705641246926"/>
            </c:manualLayout>
          </c:layout>
        </c:title>
        <c:numFmt formatCode="#,##0.00" sourceLinked="0"/>
        <c:tickLblPos val="nextTo"/>
        <c:crossAx val="58004224"/>
        <c:crosses val="autoZero"/>
        <c:crossBetween val="midCat"/>
        <c:majorUnit val="20"/>
        <c:minorUnit val="1"/>
      </c:valAx>
      <c:spPr>
        <a:gradFill>
          <a:gsLst>
            <a:gs pos="0">
              <a:srgbClr val="8488C4"/>
            </a:gs>
            <a:gs pos="53000">
              <a:srgbClr val="D4DEFF"/>
            </a:gs>
            <a:gs pos="83000">
              <a:srgbClr val="D4DEFF"/>
            </a:gs>
            <a:gs pos="100000">
              <a:srgbClr val="96AB94"/>
            </a:gs>
          </a:gsLst>
          <a:lin ang="5400000" scaled="0"/>
        </a:gradFill>
      </c:spPr>
    </c:plotArea>
    <c:legend>
      <c:legendPos val="b"/>
      <c:layout>
        <c:manualLayout>
          <c:xMode val="edge"/>
          <c:yMode val="edge"/>
          <c:x val="0.38388438396318969"/>
          <c:y val="0.78291572286340949"/>
          <c:w val="0.5733328984249797"/>
          <c:h val="4.128519037859988E-2"/>
        </c:manualLayout>
      </c:layout>
      <c:overlay val="1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27</xdr:row>
      <xdr:rowOff>180975</xdr:rowOff>
    </xdr:from>
    <xdr:to>
      <xdr:col>16</xdr:col>
      <xdr:colOff>0</xdr:colOff>
      <xdr:row>57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152400</xdr:colOff>
      <xdr:row>2</xdr:row>
      <xdr:rowOff>85725</xdr:rowOff>
    </xdr:from>
    <xdr:to>
      <xdr:col>13</xdr:col>
      <xdr:colOff>521208</xdr:colOff>
      <xdr:row>4</xdr:row>
      <xdr:rowOff>141732</xdr:rowOff>
    </xdr:to>
    <xdr:sp macro="" textlink="">
      <xdr:nvSpPr>
        <xdr:cNvPr id="4" name="Right Arrow 3"/>
        <xdr:cNvSpPr/>
      </xdr:nvSpPr>
      <xdr:spPr bwMode="auto">
        <a:xfrm>
          <a:off x="7086600" y="514350"/>
          <a:ext cx="978408" cy="484632"/>
        </a:xfrm>
        <a:prstGeom prst="rightArrow">
          <a:avLst/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ackage" Target="../embeddings/Microsoft_Office_Word_Document1.docx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81"/>
  <sheetViews>
    <sheetView tabSelected="1" zoomScaleNormal="100" workbookViewId="0">
      <selection activeCell="O4" sqref="O4"/>
    </sheetView>
  </sheetViews>
  <sheetFormatPr defaultRowHeight="14.25"/>
  <cols>
    <col min="1" max="1" width="3.28515625" customWidth="1"/>
    <col min="4" max="4" width="15.28515625" customWidth="1"/>
    <col min="10" max="10" width="9.7109375" customWidth="1"/>
    <col min="11" max="12" width="9.140625" customWidth="1"/>
    <col min="13" max="13" width="5.28515625" customWidth="1"/>
    <col min="14" max="14" width="10.140625" customWidth="1"/>
    <col min="15" max="15" width="43.5703125" customWidth="1"/>
    <col min="16" max="16" width="9.140625" style="22" customWidth="1"/>
    <col min="17" max="17" width="36" style="22" customWidth="1"/>
    <col min="18" max="18" width="15.28515625" style="22" customWidth="1"/>
    <col min="19" max="20" width="9.140625" style="22" customWidth="1"/>
    <col min="21" max="21" width="9.140625" style="45"/>
  </cols>
  <sheetData>
    <row r="1" spans="1:21" s="26" customFormat="1" ht="23.25" customHeight="1">
      <c r="A1" s="31"/>
      <c r="B1" s="43" t="s">
        <v>32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5"/>
      <c r="Q1" s="35"/>
      <c r="R1" s="33" t="s">
        <v>31</v>
      </c>
      <c r="S1" s="33" t="s">
        <v>36</v>
      </c>
      <c r="T1" s="33" t="s">
        <v>37</v>
      </c>
      <c r="U1" s="44" t="s">
        <v>40</v>
      </c>
    </row>
    <row r="2" spans="1:21" s="26" customFormat="1" ht="15.75" customHeight="1">
      <c r="A2" s="31"/>
      <c r="B2" s="31"/>
      <c r="C2" s="32" t="s">
        <v>44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5"/>
      <c r="Q2" s="35"/>
      <c r="R2" s="34">
        <v>4</v>
      </c>
      <c r="S2" s="28">
        <f>PRODUCT(SUM(0.3,PRODUCT(0.0005,R2),(3.8/SQRT(R2))),100)</f>
        <v>220.2</v>
      </c>
      <c r="T2" s="28">
        <f>PRODUCT(SUM(0.2,PRODUCT(0.0005,R2),(3.2/SQRT(R2))),100)</f>
        <v>180.20000000000002</v>
      </c>
      <c r="U2" s="25">
        <f>SUM(0.12,0.058,PRODUCT(0.0005,R2),(2.8/SQRT(R2)))*100</f>
        <v>157.99999999999997</v>
      </c>
    </row>
    <row r="3" spans="1:21" ht="21.75" customHeight="1" thickBot="1">
      <c r="B3" s="7" t="s">
        <v>43</v>
      </c>
      <c r="E3" s="11" t="s">
        <v>0</v>
      </c>
      <c r="F3" s="39">
        <v>80</v>
      </c>
      <c r="G3" s="2" t="s">
        <v>5</v>
      </c>
      <c r="R3" s="24">
        <f>R2+1</f>
        <v>5</v>
      </c>
      <c r="S3" s="25">
        <f t="shared" ref="S3:S66" si="0">PRODUCT(SUM(0.3,PRODUCT(0.0005,R3),(3.8/SQRT(R3))),100)</f>
        <v>200.19116628998398</v>
      </c>
      <c r="T3" s="25">
        <f t="shared" ref="T3:T66" si="1">PRODUCT(SUM(0.2,PRODUCT(0.0005,R3),(3.2/SQRT(R3))),100)</f>
        <v>163.35835055998652</v>
      </c>
      <c r="U3" s="25">
        <f t="shared" ref="U3:U66" si="2">SUM(0.12,0.058,PRODUCT(0.0005,R3),(2.8/SQRT(R3)))*100</f>
        <v>143.26980673998818</v>
      </c>
    </row>
    <row r="4" spans="1:21" ht="17.25" thickTop="1" thickBot="1">
      <c r="B4" s="7" t="s">
        <v>3</v>
      </c>
      <c r="E4" s="11" t="s">
        <v>1</v>
      </c>
      <c r="F4" s="40">
        <v>60</v>
      </c>
      <c r="G4" s="2" t="s">
        <v>5</v>
      </c>
      <c r="O4" s="46" t="s">
        <v>42</v>
      </c>
      <c r="R4" s="24">
        <f>R3+1</f>
        <v>6</v>
      </c>
      <c r="S4" s="25">
        <f t="shared" si="0"/>
        <v>185.43435037626793</v>
      </c>
      <c r="T4" s="25">
        <f t="shared" si="1"/>
        <v>150.93945294843618</v>
      </c>
      <c r="U4" s="25">
        <f t="shared" si="2"/>
        <v>132.40952132988167</v>
      </c>
    </row>
    <row r="5" spans="1:21" ht="16.5" thickTop="1">
      <c r="B5" s="7" t="s">
        <v>4</v>
      </c>
      <c r="E5" s="11" t="s">
        <v>2</v>
      </c>
      <c r="F5" s="41">
        <v>40</v>
      </c>
      <c r="G5" s="2" t="s">
        <v>5</v>
      </c>
      <c r="R5" s="24">
        <f t="shared" ref="R5:R68" si="3">R4+1</f>
        <v>7</v>
      </c>
      <c r="S5" s="25">
        <f t="shared" si="0"/>
        <v>173.97649974350634</v>
      </c>
      <c r="T5" s="25">
        <f t="shared" si="1"/>
        <v>141.2986313629527</v>
      </c>
      <c r="U5" s="25">
        <f t="shared" si="2"/>
        <v>123.98005244258361</v>
      </c>
    </row>
    <row r="6" spans="1:21" ht="15">
      <c r="B6" s="1"/>
      <c r="E6" s="3"/>
      <c r="F6" s="5"/>
      <c r="G6" s="2"/>
      <c r="R6" s="24">
        <f t="shared" si="3"/>
        <v>8</v>
      </c>
      <c r="S6" s="25">
        <f t="shared" si="0"/>
        <v>164.75028842544401</v>
      </c>
      <c r="T6" s="25">
        <f t="shared" si="1"/>
        <v>133.53708498984759</v>
      </c>
      <c r="U6" s="25">
        <f t="shared" si="2"/>
        <v>117.19494936611663</v>
      </c>
    </row>
    <row r="7" spans="1:21" ht="20.25">
      <c r="B7" s="14" t="s">
        <v>20</v>
      </c>
      <c r="C7" s="10"/>
      <c r="D7" s="10"/>
      <c r="E7" s="9"/>
      <c r="F7" s="14"/>
      <c r="G7" s="9"/>
      <c r="H7" s="10"/>
      <c r="I7" s="19" t="s">
        <v>25</v>
      </c>
      <c r="J7" s="37">
        <f>IF(P7&lt;4,4,P7)</f>
        <v>20</v>
      </c>
      <c r="K7" s="38" t="s">
        <v>30</v>
      </c>
      <c r="L7" s="21"/>
      <c r="M7" s="21"/>
      <c r="P7" s="22">
        <f>SUM(F3-PRODUCT(1.5,F5))</f>
        <v>20</v>
      </c>
      <c r="Q7" s="24"/>
      <c r="R7" s="24">
        <f t="shared" si="3"/>
        <v>9</v>
      </c>
      <c r="S7" s="25">
        <f t="shared" si="0"/>
        <v>157.11666666666667</v>
      </c>
      <c r="T7" s="25">
        <f t="shared" si="1"/>
        <v>127.11666666666667</v>
      </c>
      <c r="U7" s="25">
        <f t="shared" si="2"/>
        <v>111.58333333333333</v>
      </c>
    </row>
    <row r="8" spans="1:21" ht="15">
      <c r="B8" s="1"/>
      <c r="C8" s="18" t="s">
        <v>9</v>
      </c>
      <c r="D8" s="10"/>
      <c r="E8" s="15"/>
      <c r="F8" s="16"/>
      <c r="G8" s="9"/>
      <c r="H8" s="10"/>
      <c r="Q8" s="24"/>
      <c r="R8" s="24">
        <f t="shared" si="3"/>
        <v>10</v>
      </c>
      <c r="S8" s="25">
        <f t="shared" si="0"/>
        <v>150.66655108639839</v>
      </c>
      <c r="T8" s="25">
        <f t="shared" si="1"/>
        <v>121.69288512538814</v>
      </c>
      <c r="U8" s="25">
        <f t="shared" si="2"/>
        <v>106.8437744847146</v>
      </c>
    </row>
    <row r="9" spans="1:21" ht="15">
      <c r="B9" s="1"/>
      <c r="C9" s="4"/>
      <c r="E9" s="3"/>
      <c r="F9" s="5"/>
      <c r="G9" s="2"/>
      <c r="R9" s="24">
        <f t="shared" si="3"/>
        <v>11</v>
      </c>
      <c r="S9" s="25">
        <f>PRODUCT(SUM(0.3,PRODUCT(0.0005,R9),(3.8/SQRT(R9))),100)</f>
        <v>145.12431093955018</v>
      </c>
      <c r="T9" s="25">
        <f t="shared" si="1"/>
        <v>117.03363026488435</v>
      </c>
      <c r="U9" s="25">
        <f t="shared" si="2"/>
        <v>102.77317648177382</v>
      </c>
    </row>
    <row r="10" spans="1:21" ht="20.25">
      <c r="B10" s="17" t="s">
        <v>10</v>
      </c>
      <c r="C10" s="8"/>
      <c r="D10" s="10"/>
      <c r="E10" s="15"/>
      <c r="F10" s="16"/>
      <c r="G10" s="9"/>
      <c r="H10" s="10"/>
      <c r="I10" s="19" t="s">
        <v>25</v>
      </c>
      <c r="J10" s="37">
        <f>SUM(F3-F4)</f>
        <v>20</v>
      </c>
      <c r="K10" s="38" t="s">
        <v>30</v>
      </c>
      <c r="L10" s="21"/>
      <c r="M10" s="21"/>
      <c r="P10" s="22">
        <f>PRODUCT((SQRT(J10)/SQRT(J7)),100)</f>
        <v>100</v>
      </c>
      <c r="R10" s="24">
        <f t="shared" si="3"/>
        <v>12</v>
      </c>
      <c r="S10" s="25">
        <f t="shared" si="0"/>
        <v>140.29655114602889</v>
      </c>
      <c r="T10" s="25">
        <f t="shared" si="1"/>
        <v>112.97604307034013</v>
      </c>
      <c r="U10" s="25">
        <f t="shared" si="2"/>
        <v>99.229037686547599</v>
      </c>
    </row>
    <row r="11" spans="1:21" ht="15">
      <c r="B11" s="1"/>
      <c r="C11" s="4"/>
      <c r="E11" s="3"/>
      <c r="F11" s="5"/>
      <c r="G11" s="2"/>
      <c r="R11" s="24">
        <f t="shared" si="3"/>
        <v>13</v>
      </c>
      <c r="S11" s="25">
        <f t="shared" si="0"/>
        <v>136.04303728279353</v>
      </c>
      <c r="T11" s="25">
        <f t="shared" si="1"/>
        <v>109.40203139603666</v>
      </c>
      <c r="U11" s="25">
        <f t="shared" si="2"/>
        <v>96.108027471532083</v>
      </c>
    </row>
    <row r="12" spans="1:21" ht="20.25">
      <c r="B12" s="17" t="s">
        <v>35</v>
      </c>
      <c r="C12" s="8"/>
      <c r="D12" s="10"/>
      <c r="E12" s="15"/>
      <c r="F12" s="16"/>
      <c r="G12" s="9"/>
      <c r="H12" s="10"/>
      <c r="I12" s="10"/>
      <c r="J12" s="10"/>
      <c r="K12" s="10"/>
      <c r="L12" s="10"/>
      <c r="M12" s="19" t="s">
        <v>25</v>
      </c>
      <c r="N12" s="37">
        <f>SQRT(J10/J7)</f>
        <v>1</v>
      </c>
      <c r="O12" s="20"/>
      <c r="R12" s="24">
        <f t="shared" si="3"/>
        <v>14</v>
      </c>
      <c r="S12" s="25">
        <f t="shared" si="0"/>
        <v>132.25927192672125</v>
      </c>
      <c r="T12" s="25">
        <f t="shared" si="1"/>
        <v>106.2235974119758</v>
      </c>
      <c r="U12" s="25">
        <f t="shared" si="2"/>
        <v>93.333147735478832</v>
      </c>
    </row>
    <row r="13" spans="1:21" ht="15">
      <c r="B13" s="1"/>
      <c r="C13" s="4"/>
      <c r="E13" s="3"/>
      <c r="F13" s="5"/>
      <c r="G13" s="2"/>
      <c r="R13" s="24">
        <f t="shared" si="3"/>
        <v>15</v>
      </c>
      <c r="S13" s="25">
        <f t="shared" si="0"/>
        <v>128.86557810392122</v>
      </c>
      <c r="T13" s="25">
        <f t="shared" si="1"/>
        <v>103.37364471909156</v>
      </c>
      <c r="U13" s="25">
        <f t="shared" si="2"/>
        <v>90.845689129205113</v>
      </c>
    </row>
    <row r="14" spans="1:21" ht="15">
      <c r="B14" s="1"/>
      <c r="E14" s="3"/>
      <c r="F14" s="5"/>
      <c r="G14" s="2"/>
      <c r="R14" s="24">
        <f t="shared" si="3"/>
        <v>16</v>
      </c>
      <c r="S14" s="25">
        <f t="shared" si="0"/>
        <v>125.8</v>
      </c>
      <c r="T14" s="25">
        <f t="shared" si="1"/>
        <v>100.8</v>
      </c>
      <c r="U14" s="25">
        <f t="shared" si="2"/>
        <v>88.6</v>
      </c>
    </row>
    <row r="15" spans="1:21" ht="18">
      <c r="B15" s="30" t="s">
        <v>22</v>
      </c>
      <c r="E15" s="3"/>
      <c r="F15" s="5"/>
      <c r="G15" s="2"/>
      <c r="R15" s="24">
        <f t="shared" si="3"/>
        <v>17</v>
      </c>
      <c r="S15" s="25">
        <f t="shared" si="0"/>
        <v>123.01353751380653</v>
      </c>
      <c r="T15" s="25">
        <f t="shared" si="1"/>
        <v>98.461400011626552</v>
      </c>
      <c r="U15" s="25">
        <f t="shared" si="2"/>
        <v>86.559975010173233</v>
      </c>
    </row>
    <row r="16" spans="1:21" ht="20.25">
      <c r="B16" s="7" t="s">
        <v>16</v>
      </c>
      <c r="E16" s="3"/>
      <c r="F16" s="29" t="s">
        <v>34</v>
      </c>
      <c r="G16" s="9"/>
      <c r="H16" s="10"/>
      <c r="I16" s="10"/>
      <c r="J16" s="10"/>
      <c r="K16" s="10"/>
      <c r="L16" s="10"/>
      <c r="M16" s="10"/>
      <c r="N16" s="10"/>
      <c r="O16" s="10"/>
      <c r="P16" s="36"/>
      <c r="Q16" s="36"/>
      <c r="R16" s="24">
        <f t="shared" si="3"/>
        <v>18</v>
      </c>
      <c r="S16" s="25">
        <f t="shared" si="0"/>
        <v>120.46685895029603</v>
      </c>
      <c r="T16" s="25">
        <f t="shared" si="1"/>
        <v>96.324723326565078</v>
      </c>
      <c r="U16" s="25">
        <f t="shared" si="2"/>
        <v>84.696632910744427</v>
      </c>
    </row>
    <row r="17" spans="2:21" ht="15">
      <c r="B17" s="1"/>
      <c r="E17" s="3"/>
      <c r="F17" s="4"/>
      <c r="G17" s="2"/>
      <c r="R17" s="24">
        <f t="shared" si="3"/>
        <v>19</v>
      </c>
      <c r="S17" s="25">
        <f t="shared" si="0"/>
        <v>118.12797887081345</v>
      </c>
      <c r="T17" s="25">
        <f t="shared" si="1"/>
        <v>94.363034838579765</v>
      </c>
      <c r="U17" s="25">
        <f t="shared" si="2"/>
        <v>82.986405483757281</v>
      </c>
    </row>
    <row r="18" spans="2:21" ht="20.25">
      <c r="B18" s="1"/>
      <c r="E18" s="3"/>
      <c r="F18" s="4"/>
      <c r="G18" s="12" t="s">
        <v>23</v>
      </c>
      <c r="H18" s="7">
        <f>SQRT(J10/J7)</f>
        <v>1</v>
      </c>
      <c r="I18" s="13" t="s">
        <v>21</v>
      </c>
      <c r="J18" s="7">
        <f>SUM(0.3,PRODUCT(0.0005,J7),(3.8/SQRT(J7)))</f>
        <v>1.15970583144992</v>
      </c>
      <c r="O18" s="21" t="str">
        <f>IF(H18&lt;J18,"Oil Pressure Drop ACCEPTABLE","Oil Pressure drop NOT ACCEPTABLE")</f>
        <v>Oil Pressure Drop ACCEPTABLE</v>
      </c>
      <c r="P18" s="34"/>
      <c r="Q18" s="34"/>
      <c r="R18" s="24">
        <f>R17+1</f>
        <v>20</v>
      </c>
      <c r="S18" s="25">
        <f t="shared" si="0"/>
        <v>115.97058314499201</v>
      </c>
      <c r="T18" s="25">
        <f t="shared" si="1"/>
        <v>92.554175279993274</v>
      </c>
      <c r="U18" s="25">
        <f t="shared" si="2"/>
        <v>81.409903369994097</v>
      </c>
    </row>
    <row r="19" spans="2:21" ht="15">
      <c r="B19" s="1"/>
      <c r="E19" s="3"/>
      <c r="F19" s="4"/>
      <c r="G19" s="2"/>
      <c r="R19" s="24">
        <f t="shared" si="3"/>
        <v>21</v>
      </c>
      <c r="S19" s="25">
        <f t="shared" si="0"/>
        <v>113.9727982896771</v>
      </c>
      <c r="T19" s="25">
        <f t="shared" si="1"/>
        <v>90.879724875517581</v>
      </c>
      <c r="U19" s="25">
        <f t="shared" si="2"/>
        <v>79.951009266077861</v>
      </c>
    </row>
    <row r="20" spans="2:21" ht="20.25">
      <c r="B20" s="7" t="s">
        <v>17</v>
      </c>
      <c r="E20" s="4"/>
      <c r="F20" s="29" t="s">
        <v>33</v>
      </c>
      <c r="G20" s="9"/>
      <c r="H20" s="10"/>
      <c r="I20" s="10"/>
      <c r="J20" s="10"/>
      <c r="K20" s="10"/>
      <c r="L20" s="10"/>
      <c r="M20" s="10"/>
      <c r="N20" s="10"/>
      <c r="O20" s="10"/>
      <c r="P20" s="36"/>
      <c r="Q20" s="36"/>
      <c r="R20" s="24">
        <f t="shared" si="3"/>
        <v>22</v>
      </c>
      <c r="S20" s="25">
        <f t="shared" si="0"/>
        <v>112.11627221513196</v>
      </c>
      <c r="T20" s="25">
        <f t="shared" si="1"/>
        <v>89.32422923379535</v>
      </c>
      <c r="U20" s="25">
        <f t="shared" si="2"/>
        <v>78.596200579570905</v>
      </c>
    </row>
    <row r="21" spans="2:21" ht="15">
      <c r="B21" s="1"/>
      <c r="E21" s="3"/>
      <c r="F21" s="5"/>
      <c r="G21" s="2"/>
      <c r="R21" s="27">
        <f t="shared" si="3"/>
        <v>23</v>
      </c>
      <c r="S21" s="28">
        <f t="shared" si="0"/>
        <v>110.3854773416884</v>
      </c>
      <c r="T21" s="28">
        <f t="shared" si="1"/>
        <v>87.874612498263943</v>
      </c>
      <c r="U21" s="25">
        <f t="shared" si="2"/>
        <v>77.334035935980936</v>
      </c>
    </row>
    <row r="22" spans="2:21" ht="20.25">
      <c r="B22" s="1"/>
      <c r="E22" s="3"/>
      <c r="F22" s="5"/>
      <c r="G22" s="12" t="s">
        <v>24</v>
      </c>
      <c r="H22" s="7">
        <f>SQRT(J10/J7)</f>
        <v>1</v>
      </c>
      <c r="I22" s="13" t="s">
        <v>21</v>
      </c>
      <c r="J22" s="7">
        <f>SUM(0.2,PRODUCT(0.0005,J7),(3.2/SQRT(J7)))</f>
        <v>0.92554175279993278</v>
      </c>
      <c r="K22" s="4"/>
      <c r="L22" s="4"/>
      <c r="M22" s="4"/>
      <c r="N22" s="4"/>
      <c r="O22" s="21" t="str">
        <f>IF(H22&lt;J22,"Oil Pressure Drop ACCEPTABLE","Oil Pressure Drop NOT ACCEPTABLE")</f>
        <v>Oil Pressure Drop NOT ACCEPTABLE</v>
      </c>
      <c r="P22" s="34"/>
      <c r="Q22" s="34"/>
      <c r="R22" s="24">
        <f t="shared" si="3"/>
        <v>24</v>
      </c>
      <c r="S22" s="25">
        <f t="shared" si="0"/>
        <v>108.76717518813396</v>
      </c>
      <c r="T22" s="25">
        <f t="shared" si="1"/>
        <v>86.519726474218089</v>
      </c>
      <c r="U22" s="25">
        <f t="shared" si="2"/>
        <v>76.154760664940824</v>
      </c>
    </row>
    <row r="23" spans="2:21" ht="15">
      <c r="B23" s="1"/>
      <c r="E23" s="3"/>
      <c r="F23" s="5"/>
      <c r="G23" s="2"/>
      <c r="R23" s="24">
        <f t="shared" si="3"/>
        <v>25</v>
      </c>
      <c r="S23" s="25">
        <f t="shared" si="0"/>
        <v>107.25</v>
      </c>
      <c r="T23" s="25">
        <f t="shared" si="1"/>
        <v>85.25</v>
      </c>
      <c r="U23" s="25">
        <f t="shared" si="2"/>
        <v>75.05</v>
      </c>
    </row>
    <row r="24" spans="2:21" ht="15">
      <c r="B24" s="1"/>
      <c r="E24" s="3"/>
      <c r="F24" s="5"/>
      <c r="G24" s="2"/>
      <c r="R24" s="24">
        <f t="shared" si="3"/>
        <v>26</v>
      </c>
      <c r="S24" s="25">
        <f t="shared" si="0"/>
        <v>105.82413135250994</v>
      </c>
      <c r="T24" s="25">
        <f t="shared" si="1"/>
        <v>84.057163244218899</v>
      </c>
      <c r="U24" s="25">
        <f t="shared" si="2"/>
        <v>74.012517838691537</v>
      </c>
    </row>
    <row r="25" spans="2:21" ht="15.75">
      <c r="B25" s="7" t="s">
        <v>41</v>
      </c>
      <c r="D25" s="6"/>
      <c r="E25" s="3"/>
      <c r="F25" s="5"/>
      <c r="G25" s="2"/>
      <c r="P25" s="22">
        <f>SUM(0.12,0.058,PRODUCT(0.0005,J7),(2.8/SQRT(J7)))</f>
        <v>0.81409903369994097</v>
      </c>
      <c r="R25" s="27">
        <f t="shared" si="3"/>
        <v>27</v>
      </c>
      <c r="S25" s="28">
        <f t="shared" si="0"/>
        <v>104.48103409735259</v>
      </c>
      <c r="T25" s="28">
        <f t="shared" si="1"/>
        <v>82.934028713560082</v>
      </c>
      <c r="U25" s="25">
        <f t="shared" si="2"/>
        <v>73.036025124365068</v>
      </c>
    </row>
    <row r="26" spans="2:21" ht="15">
      <c r="B26" s="1"/>
      <c r="E26" s="3"/>
      <c r="F26" s="5"/>
      <c r="G26" s="2"/>
      <c r="R26" s="24">
        <f t="shared" si="3"/>
        <v>28</v>
      </c>
      <c r="S26" s="25">
        <f t="shared" si="0"/>
        <v>103.21324987175318</v>
      </c>
      <c r="T26" s="25">
        <f t="shared" si="1"/>
        <v>81.874315681476361</v>
      </c>
      <c r="U26" s="25">
        <f t="shared" si="2"/>
        <v>72.115026221291799</v>
      </c>
    </row>
    <row r="27" spans="2:21" ht="15.75">
      <c r="B27" s="7" t="s">
        <v>26</v>
      </c>
      <c r="E27" s="3"/>
      <c r="F27" s="5"/>
      <c r="G27" s="2"/>
      <c r="H27" s="42">
        <f>IF(P27&gt;100,100,IF(P27&lt;0,0,P27))</f>
        <v>0</v>
      </c>
      <c r="I27" s="42" t="s">
        <v>28</v>
      </c>
      <c r="P27" s="22">
        <f>PRODUCT(((P25-N12)/0.12),100)</f>
        <v>-154.91747191671587</v>
      </c>
      <c r="R27" s="24">
        <f t="shared" si="3"/>
        <v>29</v>
      </c>
      <c r="S27" s="25">
        <f t="shared" si="0"/>
        <v>102.01422850727973</v>
      </c>
      <c r="T27" s="25">
        <f t="shared" si="1"/>
        <v>80.872508216656598</v>
      </c>
      <c r="U27" s="25">
        <f t="shared" si="2"/>
        <v>71.244694689574516</v>
      </c>
    </row>
    <row r="28" spans="2:21" ht="15">
      <c r="B28" s="1"/>
      <c r="E28" s="3"/>
      <c r="F28" s="5"/>
      <c r="G28" s="2"/>
      <c r="R28" s="24">
        <f t="shared" si="3"/>
        <v>30</v>
      </c>
      <c r="S28" s="25">
        <f t="shared" si="0"/>
        <v>100.87819061732104</v>
      </c>
      <c r="T28" s="25">
        <f t="shared" si="1"/>
        <v>79.923739467217715</v>
      </c>
      <c r="U28" s="25">
        <f t="shared" si="2"/>
        <v>70.420772033815496</v>
      </c>
    </row>
    <row r="29" spans="2:21" ht="15">
      <c r="B29" s="1"/>
      <c r="E29" s="3"/>
      <c r="F29" s="5"/>
      <c r="G29" s="2"/>
      <c r="P29" s="23"/>
      <c r="R29" s="24">
        <f t="shared" si="3"/>
        <v>31</v>
      </c>
      <c r="S29" s="25">
        <f t="shared" si="0"/>
        <v>99.800014770174457</v>
      </c>
      <c r="T29" s="25">
        <f t="shared" si="1"/>
        <v>79.023696648567977</v>
      </c>
      <c r="U29" s="25">
        <f t="shared" si="2"/>
        <v>69.639484567496979</v>
      </c>
    </row>
    <row r="30" spans="2:21" ht="15">
      <c r="R30" s="24">
        <f t="shared" si="3"/>
        <v>32</v>
      </c>
      <c r="S30" s="25">
        <f t="shared" si="0"/>
        <v>98.775144212721997</v>
      </c>
      <c r="T30" s="25">
        <f t="shared" si="1"/>
        <v>78.168542494923798</v>
      </c>
      <c r="U30" s="25">
        <f t="shared" si="2"/>
        <v>68.897474683058306</v>
      </c>
    </row>
    <row r="31" spans="2:21" ht="15">
      <c r="R31" s="24">
        <f t="shared" si="3"/>
        <v>33</v>
      </c>
      <c r="S31" s="25">
        <f t="shared" si="0"/>
        <v>97.799509263165177</v>
      </c>
      <c r="T31" s="25">
        <f t="shared" si="1"/>
        <v>77.354849905823315</v>
      </c>
      <c r="U31" s="25">
        <f t="shared" si="2"/>
        <v>68.191743667595389</v>
      </c>
    </row>
    <row r="32" spans="2:21" ht="15">
      <c r="R32" s="24">
        <f t="shared" si="3"/>
        <v>34</v>
      </c>
      <c r="S32" s="25">
        <f t="shared" si="0"/>
        <v>96.869462354153342</v>
      </c>
      <c r="T32" s="25">
        <f t="shared" si="1"/>
        <v>76.579547245602825</v>
      </c>
      <c r="U32" s="25">
        <f t="shared" si="2"/>
        <v>67.519603839902473</v>
      </c>
    </row>
    <row r="33" spans="18:21" ht="15">
      <c r="R33" s="24">
        <f t="shared" si="3"/>
        <v>35</v>
      </c>
      <c r="S33" s="25">
        <f t="shared" si="0"/>
        <v>95.981723359367251</v>
      </c>
      <c r="T33" s="25">
        <f t="shared" si="1"/>
        <v>75.839872302625068</v>
      </c>
      <c r="U33" s="25">
        <f t="shared" si="2"/>
        <v>66.878638264796919</v>
      </c>
    </row>
    <row r="34" spans="18:21" ht="15">
      <c r="R34" s="24">
        <f t="shared" si="3"/>
        <v>36</v>
      </c>
      <c r="S34" s="25">
        <f t="shared" si="0"/>
        <v>95.13333333333334</v>
      </c>
      <c r="T34" s="25">
        <f t="shared" si="1"/>
        <v>75.13333333333334</v>
      </c>
      <c r="U34" s="25">
        <f t="shared" si="2"/>
        <v>66.266666666666666</v>
      </c>
    </row>
    <row r="35" spans="18:21" ht="15">
      <c r="R35" s="24">
        <f t="shared" si="3"/>
        <v>37</v>
      </c>
      <c r="S35" s="25">
        <f t="shared" si="0"/>
        <v>94.321615176035763</v>
      </c>
      <c r="T35" s="25">
        <f t="shared" si="1"/>
        <v>74.457675937714342</v>
      </c>
      <c r="U35" s="25">
        <f t="shared" si="2"/>
        <v>65.681716445500044</v>
      </c>
    </row>
    <row r="36" spans="18:21" ht="15">
      <c r="R36" s="24">
        <f t="shared" si="3"/>
        <v>38</v>
      </c>
      <c r="S36" s="25">
        <f t="shared" si="0"/>
        <v>93.544140029689757</v>
      </c>
      <c r="T36" s="25">
        <f t="shared" si="1"/>
        <v>73.810854761844013</v>
      </c>
      <c r="U36" s="25">
        <f t="shared" si="2"/>
        <v>65.121997916613509</v>
      </c>
    </row>
    <row r="37" spans="18:21" ht="15">
      <c r="R37" s="24">
        <f t="shared" si="3"/>
        <v>39</v>
      </c>
      <c r="S37" s="25">
        <f t="shared" si="0"/>
        <v>92.798698445933098</v>
      </c>
      <c r="T37" s="25">
        <f t="shared" si="1"/>
        <v>73.191009217627894</v>
      </c>
      <c r="U37" s="25">
        <f t="shared" si="2"/>
        <v>64.585883065424383</v>
      </c>
    </row>
    <row r="38" spans="18:21" ht="15">
      <c r="R38" s="24">
        <f t="shared" si="3"/>
        <v>40</v>
      </c>
      <c r="S38" s="25">
        <f t="shared" si="0"/>
        <v>92.083275543199193</v>
      </c>
      <c r="T38" s="25">
        <f t="shared" si="1"/>
        <v>72.596442562694065</v>
      </c>
      <c r="U38" s="25">
        <f t="shared" si="2"/>
        <v>64.071887242357306</v>
      </c>
    </row>
    <row r="39" spans="18:21" ht="15">
      <c r="R39" s="24">
        <f t="shared" si="3"/>
        <v>41</v>
      </c>
      <c r="S39" s="25">
        <f t="shared" si="0"/>
        <v>91.396029517670314</v>
      </c>
      <c r="T39" s="25">
        <f t="shared" si="1"/>
        <v>72.025603804353949</v>
      </c>
      <c r="U39" s="25">
        <f t="shared" si="2"/>
        <v>63.5786533288097</v>
      </c>
    </row>
    <row r="40" spans="18:21" ht="15">
      <c r="R40" s="24">
        <f t="shared" si="3"/>
        <v>42</v>
      </c>
      <c r="S40" s="25">
        <f t="shared" si="0"/>
        <v>90.735272985594918</v>
      </c>
      <c r="T40" s="25">
        <f t="shared" si="1"/>
        <v>71.477071987869408</v>
      </c>
      <c r="U40" s="25">
        <f t="shared" si="2"/>
        <v>63.104937989385732</v>
      </c>
    </row>
    <row r="41" spans="18:21" ht="15">
      <c r="R41" s="24">
        <f t="shared" si="3"/>
        <v>43</v>
      </c>
      <c r="S41" s="25">
        <f t="shared" si="0"/>
        <v>90.099456726389775</v>
      </c>
      <c r="T41" s="25">
        <f t="shared" si="1"/>
        <v>70.949542506433488</v>
      </c>
      <c r="U41" s="25">
        <f t="shared" si="2"/>
        <v>62.649599693129296</v>
      </c>
    </row>
    <row r="42" spans="18:21" ht="15">
      <c r="R42" s="24">
        <f t="shared" si="3"/>
        <v>44</v>
      </c>
      <c r="S42" s="25">
        <f t="shared" si="0"/>
        <v>89.487155469775075</v>
      </c>
      <c r="T42" s="25">
        <f t="shared" si="1"/>
        <v>70.441815132442187</v>
      </c>
      <c r="U42" s="25">
        <f t="shared" si="2"/>
        <v>62.211588240886904</v>
      </c>
    </row>
    <row r="43" spans="18:21" ht="15">
      <c r="R43" s="24">
        <f t="shared" si="3"/>
        <v>45</v>
      </c>
      <c r="S43" s="25">
        <f t="shared" si="0"/>
        <v>88.897055429994666</v>
      </c>
      <c r="T43" s="25">
        <f t="shared" si="1"/>
        <v>69.952783519995506</v>
      </c>
      <c r="U43" s="25">
        <f>SUM(0.12,0.058,PRODUCT(0.0005,R43),(2.8/SQRT(R43)))*100</f>
        <v>61.789935579996069</v>
      </c>
    </row>
    <row r="44" spans="18:21" ht="15">
      <c r="R44" s="24">
        <f t="shared" si="3"/>
        <v>46</v>
      </c>
      <c r="S44" s="25">
        <f t="shared" si="0"/>
        <v>88.327943338860919</v>
      </c>
      <c r="T44" s="25">
        <f t="shared" si="1"/>
        <v>69.481425969567084</v>
      </c>
      <c r="U44" s="25">
        <f t="shared" si="2"/>
        <v>61.383747723371194</v>
      </c>
    </row>
    <row r="45" spans="18:21" ht="15">
      <c r="R45" s="24">
        <f t="shared" si="3"/>
        <v>47</v>
      </c>
      <c r="S45" s="25">
        <f t="shared" si="0"/>
        <v>87.778696769199925</v>
      </c>
      <c r="T45" s="25">
        <f t="shared" si="1"/>
        <v>69.02679727932626</v>
      </c>
      <c r="U45" s="25">
        <f t="shared" si="2"/>
        <v>60.992197619410469</v>
      </c>
    </row>
    <row r="46" spans="18:21" ht="15">
      <c r="R46" s="24">
        <f t="shared" si="3"/>
        <v>48</v>
      </c>
      <c r="S46" s="25">
        <f t="shared" si="0"/>
        <v>87.248275573014439</v>
      </c>
      <c r="T46" s="25">
        <f t="shared" si="1"/>
        <v>68.588021535170057</v>
      </c>
      <c r="U46" s="25">
        <f t="shared" si="2"/>
        <v>60.6145188432738</v>
      </c>
    </row>
    <row r="47" spans="18:21" ht="15">
      <c r="R47" s="24">
        <f t="shared" si="3"/>
        <v>49</v>
      </c>
      <c r="S47" s="25">
        <f t="shared" si="0"/>
        <v>86.73571428571428</v>
      </c>
      <c r="T47" s="25">
        <f t="shared" si="1"/>
        <v>68.164285714285725</v>
      </c>
      <c r="U47" s="25">
        <f t="shared" si="2"/>
        <v>60.249999999999993</v>
      </c>
    </row>
    <row r="48" spans="18:21" ht="15">
      <c r="R48" s="24">
        <f t="shared" si="3"/>
        <v>50</v>
      </c>
      <c r="S48" s="25">
        <f t="shared" si="0"/>
        <v>86.24011537017762</v>
      </c>
      <c r="T48" s="25">
        <f t="shared" si="1"/>
        <v>67.754833995939052</v>
      </c>
      <c r="U48" s="25">
        <f t="shared" si="2"/>
        <v>59.897979746446659</v>
      </c>
    </row>
    <row r="49" spans="18:21" ht="15">
      <c r="R49" s="24">
        <f t="shared" si="3"/>
        <v>51</v>
      </c>
      <c r="S49" s="25">
        <f t="shared" si="0"/>
        <v>85.760643193064368</v>
      </c>
      <c r="T49" s="25">
        <f t="shared" si="1"/>
        <v>67.358962688896312</v>
      </c>
      <c r="U49" s="25">
        <f t="shared" si="2"/>
        <v>59.557842352784277</v>
      </c>
    </row>
    <row r="50" spans="18:21" ht="15">
      <c r="R50" s="24">
        <f t="shared" si="3"/>
        <v>52</v>
      </c>
      <c r="S50" s="25">
        <f t="shared" si="0"/>
        <v>85.296518641396759</v>
      </c>
      <c r="T50" s="25">
        <f t="shared" si="1"/>
        <v>66.97601569801833</v>
      </c>
      <c r="U50" s="25">
        <f t="shared" si="2"/>
        <v>59.229013735766031</v>
      </c>
    </row>
    <row r="51" spans="18:21" ht="15">
      <c r="R51" s="24">
        <f t="shared" si="3"/>
        <v>53</v>
      </c>
      <c r="S51" s="25">
        <f t="shared" si="0"/>
        <v>84.847014300501826</v>
      </c>
      <c r="T51" s="25">
        <f t="shared" si="1"/>
        <v>66.605380463580488</v>
      </c>
      <c r="U51" s="25">
        <f t="shared" si="2"/>
        <v>58.91095790563292</v>
      </c>
    </row>
    <row r="52" spans="18:21" ht="15">
      <c r="R52" s="24">
        <f t="shared" si="3"/>
        <v>54</v>
      </c>
      <c r="S52" s="25">
        <f t="shared" si="0"/>
        <v>84.411450125422633</v>
      </c>
      <c r="T52" s="25">
        <f t="shared" si="1"/>
        <v>66.246484316145398</v>
      </c>
      <c r="U52" s="25">
        <f t="shared" si="2"/>
        <v>58.603173776627216</v>
      </c>
    </row>
    <row r="53" spans="18:21" ht="15">
      <c r="R53" s="24">
        <f t="shared" si="3"/>
        <v>55</v>
      </c>
      <c r="S53" s="25">
        <f t="shared" si="0"/>
        <v>83.989189547206394</v>
      </c>
      <c r="T53" s="25">
        <f t="shared" si="1"/>
        <v>65.898791197647498</v>
      </c>
      <c r="U53" s="25">
        <f t="shared" si="2"/>
        <v>58.305192297941552</v>
      </c>
    </row>
    <row r="54" spans="18:21" ht="15">
      <c r="R54" s="24">
        <f t="shared" si="3"/>
        <v>56</v>
      </c>
      <c r="S54" s="25">
        <f t="shared" si="0"/>
        <v>83.579635963360644</v>
      </c>
      <c r="T54" s="25">
        <f t="shared" si="1"/>
        <v>65.561798705987911</v>
      </c>
      <c r="U54" s="25">
        <f t="shared" si="2"/>
        <v>58.01657386773941</v>
      </c>
    </row>
    <row r="55" spans="18:21" ht="15">
      <c r="R55" s="24">
        <f t="shared" si="3"/>
        <v>57</v>
      </c>
      <c r="S55" s="25">
        <f t="shared" si="0"/>
        <v>83.182229568471669</v>
      </c>
      <c r="T55" s="25">
        <f t="shared" si="1"/>
        <v>65.235035426081396</v>
      </c>
      <c r="U55" s="25">
        <f t="shared" si="2"/>
        <v>57.736905997821218</v>
      </c>
    </row>
    <row r="56" spans="18:21" ht="15">
      <c r="R56" s="24">
        <f t="shared" si="3"/>
        <v>58</v>
      </c>
      <c r="S56" s="25">
        <f t="shared" si="0"/>
        <v>82.796444486694568</v>
      </c>
      <c r="T56" s="25">
        <f t="shared" si="1"/>
        <v>64.918058515111227</v>
      </c>
      <c r="U56" s="25">
        <f t="shared" si="2"/>
        <v>57.465801200722311</v>
      </c>
    </row>
    <row r="57" spans="18:21" ht="15">
      <c r="R57" s="24">
        <f t="shared" si="3"/>
        <v>59</v>
      </c>
      <c r="S57" s="25">
        <f t="shared" si="0"/>
        <v>82.42178617271307</v>
      </c>
      <c r="T57" s="25">
        <f t="shared" si="1"/>
        <v>64.610451513863637</v>
      </c>
      <c r="U57" s="25">
        <f t="shared" si="2"/>
        <v>57.202895074630675</v>
      </c>
    </row>
    <row r="58" spans="18:21" ht="15">
      <c r="R58" s="24">
        <f t="shared" si="3"/>
        <v>60</v>
      </c>
      <c r="S58" s="25">
        <f t="shared" si="0"/>
        <v>82.057789051960611</v>
      </c>
      <c r="T58" s="25">
        <f t="shared" si="1"/>
        <v>64.311822359545772</v>
      </c>
      <c r="U58" s="25">
        <f t="shared" si="2"/>
        <v>56.947844564602555</v>
      </c>
    </row>
    <row r="59" spans="18:21" ht="15">
      <c r="R59" s="24">
        <f t="shared" si="3"/>
        <v>61</v>
      </c>
      <c r="S59" s="25">
        <f t="shared" si="0"/>
        <v>81.704014374500474</v>
      </c>
      <c r="T59" s="25">
        <f t="shared" si="1"/>
        <v>64.02180157852672</v>
      </c>
      <c r="U59" s="25">
        <f t="shared" si="2"/>
        <v>56.700326381210871</v>
      </c>
    </row>
    <row r="60" spans="18:21" ht="15">
      <c r="R60" s="24">
        <f t="shared" si="3"/>
        <v>62</v>
      </c>
      <c r="S60" s="25">
        <f t="shared" si="0"/>
        <v>81.360048260072375</v>
      </c>
      <c r="T60" s="25">
        <f t="shared" si="1"/>
        <v>63.740040640060954</v>
      </c>
      <c r="U60" s="25">
        <f t="shared" si="2"/>
        <v>56.460035560053335</v>
      </c>
    </row>
    <row r="61" spans="18:21" ht="15">
      <c r="R61" s="24">
        <f t="shared" si="3"/>
        <v>63</v>
      </c>
      <c r="S61" s="25">
        <f t="shared" si="0"/>
        <v>81.02549991450212</v>
      </c>
      <c r="T61" s="25">
        <f t="shared" si="1"/>
        <v>63.466210454317576</v>
      </c>
      <c r="U61" s="25">
        <f t="shared" si="2"/>
        <v>56.22668414752787</v>
      </c>
    </row>
    <row r="62" spans="18:21" ht="15">
      <c r="R62" s="24">
        <f t="shared" si="3"/>
        <v>64</v>
      </c>
      <c r="S62" s="25">
        <f t="shared" si="0"/>
        <v>80.699999999999989</v>
      </c>
      <c r="T62" s="25">
        <f t="shared" si="1"/>
        <v>63.2</v>
      </c>
      <c r="U62" s="25">
        <f t="shared" si="2"/>
        <v>55.999999999999993</v>
      </c>
    </row>
    <row r="63" spans="18:21" ht="15">
      <c r="R63" s="24">
        <f t="shared" si="3"/>
        <v>65</v>
      </c>
      <c r="S63" s="25">
        <f t="shared" si="0"/>
        <v>80.383199143899219</v>
      </c>
      <c r="T63" s="25">
        <f t="shared" si="1"/>
        <v>62.941115068546715</v>
      </c>
      <c r="U63" s="25">
        <f t="shared" si="2"/>
        <v>55.779725684978366</v>
      </c>
    </row>
    <row r="64" spans="18:21" ht="15">
      <c r="R64" s="24">
        <f t="shared" si="3"/>
        <v>66</v>
      </c>
      <c r="S64" s="25">
        <f t="shared" si="0"/>
        <v>80.07476657214643</v>
      </c>
      <c r="T64" s="25">
        <f t="shared" si="1"/>
        <v>62.689277113386474</v>
      </c>
      <c r="U64" s="25">
        <f t="shared" si="2"/>
        <v>55.565617474213155</v>
      </c>
    </row>
    <row r="65" spans="18:21" ht="15">
      <c r="R65" s="24">
        <f t="shared" si="3"/>
        <v>67</v>
      </c>
      <c r="S65" s="25">
        <f t="shared" si="0"/>
        <v>79.774388855395983</v>
      </c>
      <c r="T65" s="25">
        <f t="shared" si="1"/>
        <v>62.444222194017676</v>
      </c>
      <c r="U65" s="25">
        <f t="shared" si="2"/>
        <v>55.357444419765457</v>
      </c>
    </row>
    <row r="66" spans="18:21" ht="15">
      <c r="R66" s="24">
        <f t="shared" si="3"/>
        <v>68</v>
      </c>
      <c r="S66" s="25">
        <f t="shared" si="0"/>
        <v>79.481768756903264</v>
      </c>
      <c r="T66" s="25">
        <f t="shared" si="1"/>
        <v>62.205700005813277</v>
      </c>
      <c r="U66" s="25">
        <f t="shared" si="2"/>
        <v>55.154987505086616</v>
      </c>
    </row>
    <row r="67" spans="18:21" ht="15">
      <c r="R67" s="24">
        <f t="shared" si="3"/>
        <v>69</v>
      </c>
      <c r="S67" s="25">
        <f t="shared" ref="S67:S130" si="4">PRODUCT(SUM(0.3,PRODUCT(0.0005,R67),(3.8/SQRT(R67))),100)</f>
        <v>79.196624172592294</v>
      </c>
      <c r="T67" s="25">
        <f t="shared" ref="T67:T130" si="5">PRODUCT(SUM(0.2,PRODUCT(0.0005,R67),(3.2/SQRT(R67))),100)</f>
        <v>61.973472987446144</v>
      </c>
      <c r="U67" s="25">
        <f t="shared" ref="U67:U73" si="6">SUM(0.12,0.058,PRODUCT(0.0005,R67),(2.8/SQRT(R67)))*100</f>
        <v>54.958038864015371</v>
      </c>
    </row>
    <row r="68" spans="18:21" ht="15">
      <c r="R68" s="24">
        <f t="shared" si="3"/>
        <v>70</v>
      </c>
      <c r="S68" s="25">
        <f t="shared" si="4"/>
        <v>78.918687154706959</v>
      </c>
      <c r="T68" s="25">
        <f t="shared" si="5"/>
        <v>61.747315498700594</v>
      </c>
      <c r="U68" s="25">
        <f t="shared" si="6"/>
        <v>54.766401061363027</v>
      </c>
    </row>
    <row r="69" spans="18:21" ht="15">
      <c r="R69" s="24">
        <f t="shared" ref="R69:R132" si="7">R68+1</f>
        <v>71</v>
      </c>
      <c r="S69" s="25">
        <f t="shared" si="4"/>
        <v>78.647703011366431</v>
      </c>
      <c r="T69" s="25">
        <f t="shared" si="5"/>
        <v>61.527013062203309</v>
      </c>
      <c r="U69" s="25">
        <f t="shared" si="6"/>
        <v>54.579886429427894</v>
      </c>
    </row>
    <row r="70" spans="18:21" ht="15">
      <c r="R70" s="24">
        <f t="shared" si="7"/>
        <v>72</v>
      </c>
      <c r="S70" s="25">
        <f t="shared" si="4"/>
        <v>78.383429475148006</v>
      </c>
      <c r="T70" s="25">
        <f t="shared" si="5"/>
        <v>61.312361663282545</v>
      </c>
      <c r="U70" s="25">
        <f t="shared" si="6"/>
        <v>54.398316455372218</v>
      </c>
    </row>
    <row r="71" spans="18:21" ht="15">
      <c r="R71" s="24">
        <f t="shared" si="7"/>
        <v>73</v>
      </c>
      <c r="S71" s="25">
        <f t="shared" si="4"/>
        <v>78.125635934529612</v>
      </c>
      <c r="T71" s="25">
        <f t="shared" si="5"/>
        <v>61.103167102761788</v>
      </c>
      <c r="U71" s="25">
        <f t="shared" si="6"/>
        <v>54.221521214916557</v>
      </c>
    </row>
    <row r="72" spans="18:21" ht="15">
      <c r="R72" s="24">
        <f t="shared" si="7"/>
        <v>74</v>
      </c>
      <c r="S72" s="25">
        <f t="shared" si="4"/>
        <v>77.874102722651315</v>
      </c>
      <c r="T72" s="25">
        <f t="shared" si="5"/>
        <v>60.899244398022176</v>
      </c>
      <c r="U72" s="25">
        <f t="shared" si="6"/>
        <v>54.0493388482694</v>
      </c>
    </row>
    <row r="73" spans="18:21" ht="15">
      <c r="R73" s="24">
        <f t="shared" si="7"/>
        <v>75</v>
      </c>
      <c r="S73" s="25">
        <f t="shared" si="4"/>
        <v>77.628620458411547</v>
      </c>
      <c r="T73" s="25">
        <f t="shared" si="5"/>
        <v>60.700417228136047</v>
      </c>
      <c r="U73" s="25">
        <f t="shared" si="6"/>
        <v>53.881615074619035</v>
      </c>
    </row>
    <row r="74" spans="18:21" ht="15">
      <c r="R74" s="24">
        <f t="shared" si="7"/>
        <v>76</v>
      </c>
      <c r="S74" s="25">
        <f t="shared" si="4"/>
        <v>77.388989435406728</v>
      </c>
      <c r="T74" s="25">
        <f t="shared" si="5"/>
        <v>60.506517419289885</v>
      </c>
      <c r="U74" s="25">
        <f>SUM(0.12,0.058,PRODUCT(0.0005,R74),(2.8/SQRT(R74)))*100</f>
        <v>53.718202741878642</v>
      </c>
    </row>
    <row r="75" spans="18:21" ht="15">
      <c r="R75" s="24">
        <f t="shared" si="7"/>
        <v>77</v>
      </c>
      <c r="S75" s="25">
        <f t="shared" si="4"/>
        <v>77.155019054662404</v>
      </c>
      <c r="T75" s="25">
        <f t="shared" si="5"/>
        <v>60.317384467084146</v>
      </c>
      <c r="U75" s="25">
        <f t="shared" ref="U75:U100" si="8">SUM(0.12,0.058,PRODUCT(0.0005,R75),(2.8/SQRT(R75)))*100</f>
        <v>53.558961408698622</v>
      </c>
    </row>
    <row r="76" spans="18:21" ht="15">
      <c r="R76" s="24">
        <f t="shared" si="7"/>
        <v>78</v>
      </c>
      <c r="S76" s="25">
        <f t="shared" si="4"/>
        <v>76.92652729749463</v>
      </c>
      <c r="T76" s="25">
        <f t="shared" si="5"/>
        <v>60.132865092627064</v>
      </c>
      <c r="U76" s="25">
        <f t="shared" si="8"/>
        <v>53.403756956048674</v>
      </c>
    </row>
    <row r="77" spans="18:21" ht="15">
      <c r="R77" s="24">
        <f t="shared" si="7"/>
        <v>79</v>
      </c>
      <c r="S77" s="25">
        <f t="shared" si="4"/>
        <v>76.703340235188904</v>
      </c>
      <c r="T77" s="25">
        <f t="shared" si="5"/>
        <v>59.952812829632776</v>
      </c>
      <c r="U77" s="25">
        <f t="shared" si="8"/>
        <v>53.25246122592867</v>
      </c>
    </row>
    <row r="78" spans="18:21" ht="15">
      <c r="R78" s="24">
        <f t="shared" si="7"/>
        <v>80</v>
      </c>
      <c r="S78" s="25">
        <f t="shared" si="4"/>
        <v>76.485291572495996</v>
      </c>
      <c r="T78" s="25">
        <f t="shared" si="5"/>
        <v>59.777087639996637</v>
      </c>
      <c r="U78" s="25">
        <f t="shared" si="8"/>
        <v>53.104951684997047</v>
      </c>
    </row>
    <row r="79" spans="18:21" ht="15">
      <c r="R79" s="24">
        <f t="shared" si="7"/>
        <v>81</v>
      </c>
      <c r="S79" s="25">
        <f t="shared" si="4"/>
        <v>76.272222222222226</v>
      </c>
      <c r="T79" s="25">
        <f t="shared" si="5"/>
        <v>59.605555555555554</v>
      </c>
      <c r="U79" s="25">
        <f t="shared" si="8"/>
        <v>52.961111111111116</v>
      </c>
    </row>
    <row r="80" spans="18:21" ht="15">
      <c r="R80" s="24">
        <f t="shared" si="7"/>
        <v>82</v>
      </c>
      <c r="S80" s="25">
        <f t="shared" si="4"/>
        <v>76.063979908441681</v>
      </c>
      <c r="T80" s="25">
        <f t="shared" si="5"/>
        <v>59.438088343950888</v>
      </c>
      <c r="U80" s="25">
        <f t="shared" si="8"/>
        <v>52.820827300957028</v>
      </c>
    </row>
    <row r="81" spans="18:21" ht="15">
      <c r="R81" s="24">
        <f t="shared" si="7"/>
        <v>83</v>
      </c>
      <c r="S81" s="25">
        <f t="shared" si="4"/>
        <v>75.860418796082314</v>
      </c>
      <c r="T81" s="25">
        <f t="shared" si="5"/>
        <v>59.27456319670091</v>
      </c>
      <c r="U81" s="25">
        <f t="shared" si="8"/>
        <v>52.683992797113298</v>
      </c>
    </row>
    <row r="82" spans="18:21" ht="15">
      <c r="R82" s="24">
        <f t="shared" si="7"/>
        <v>84</v>
      </c>
      <c r="S82" s="25">
        <f t="shared" si="4"/>
        <v>75.661399144838555</v>
      </c>
      <c r="T82" s="25">
        <f t="shared" si="5"/>
        <v>59.114862437758788</v>
      </c>
      <c r="U82" s="25">
        <f t="shared" si="8"/>
        <v>52.550504633038933</v>
      </c>
    </row>
    <row r="83" spans="18:21" ht="15">
      <c r="R83" s="24">
        <f t="shared" si="7"/>
        <v>85</v>
      </c>
      <c r="S83" s="25">
        <f t="shared" si="4"/>
        <v>75.466786985544672</v>
      </c>
      <c r="T83" s="25">
        <f t="shared" si="5"/>
        <v>58.958873250984986</v>
      </c>
      <c r="U83" s="25">
        <f t="shared" si="8"/>
        <v>52.420264094611866</v>
      </c>
    </row>
    <row r="84" spans="18:21" ht="15">
      <c r="R84" s="24">
        <f t="shared" si="7"/>
        <v>86</v>
      </c>
      <c r="S84" s="25">
        <f t="shared" si="4"/>
        <v>75.276453817306589</v>
      </c>
      <c r="T84" s="25">
        <f t="shared" si="5"/>
        <v>58.806487425100293</v>
      </c>
      <c r="U84" s="25">
        <f t="shared" si="8"/>
        <v>52.293176496962758</v>
      </c>
    </row>
    <row r="85" spans="18:21" ht="15">
      <c r="R85" s="24">
        <f t="shared" si="7"/>
        <v>87</v>
      </c>
      <c r="S85" s="25">
        <f t="shared" si="4"/>
        <v>75.090276323836207</v>
      </c>
      <c r="T85" s="25">
        <f t="shared" si="5"/>
        <v>58.657601114809431</v>
      </c>
      <c r="U85" s="25">
        <f t="shared" si="8"/>
        <v>52.169150975458258</v>
      </c>
    </row>
    <row r="86" spans="18:21" ht="15">
      <c r="R86" s="24">
        <f t="shared" si="7"/>
        <v>88</v>
      </c>
      <c r="S86" s="25">
        <f t="shared" si="4"/>
        <v>74.908136107565966</v>
      </c>
      <c r="T86" s="25">
        <f t="shared" si="5"/>
        <v>58.512114616897669</v>
      </c>
      <c r="U86" s="25">
        <f t="shared" si="8"/>
        <v>52.048100289785459</v>
      </c>
    </row>
    <row r="87" spans="18:21" ht="15">
      <c r="R87" s="24">
        <f t="shared" si="7"/>
        <v>89</v>
      </c>
      <c r="S87" s="25">
        <f t="shared" si="4"/>
        <v>74.729919440241673</v>
      </c>
      <c r="T87" s="25">
        <f t="shared" si="5"/>
        <v>58.369932160203518</v>
      </c>
      <c r="U87" s="25">
        <f t="shared" si="8"/>
        <v>51.929940640178089</v>
      </c>
    </row>
    <row r="88" spans="18:21" ht="15">
      <c r="R88" s="24">
        <f t="shared" si="7"/>
        <v>90</v>
      </c>
      <c r="S88" s="25">
        <f t="shared" si="4"/>
        <v>74.555517028799471</v>
      </c>
      <c r="T88" s="25">
        <f t="shared" si="5"/>
        <v>58.230961708462715</v>
      </c>
      <c r="U88" s="25">
        <f t="shared" si="8"/>
        <v>51.814591494904874</v>
      </c>
    </row>
    <row r="89" spans="18:21" ht="15">
      <c r="R89" s="24">
        <f t="shared" si="7"/>
        <v>91</v>
      </c>
      <c r="S89" s="25">
        <f t="shared" si="4"/>
        <v>74.384823795432894</v>
      </c>
      <c r="T89" s="25">
        <f t="shared" si="5"/>
        <v>58.095114775101386</v>
      </c>
      <c r="U89" s="25">
        <f t="shared" si="8"/>
        <v>51.701975428213707</v>
      </c>
    </row>
    <row r="90" spans="18:21" ht="15">
      <c r="R90" s="24">
        <f t="shared" si="7"/>
        <v>92</v>
      </c>
      <c r="S90" s="25">
        <f t="shared" si="4"/>
        <v>74.217738670844199</v>
      </c>
      <c r="T90" s="25">
        <f t="shared" si="5"/>
        <v>57.96230624913197</v>
      </c>
      <c r="U90" s="25">
        <f t="shared" si="8"/>
        <v>51.592017967990465</v>
      </c>
    </row>
    <row r="91" spans="18:21" ht="15">
      <c r="R91" s="24">
        <f t="shared" si="7"/>
        <v>93</v>
      </c>
      <c r="S91" s="25">
        <f t="shared" si="4"/>
        <v>74.054164399756161</v>
      </c>
      <c r="T91" s="25">
        <f t="shared" si="5"/>
        <v>57.83245423137361</v>
      </c>
      <c r="U91" s="25">
        <f t="shared" si="8"/>
        <v>51.484647452451902</v>
      </c>
    </row>
    <row r="92" spans="18:21" ht="15">
      <c r="R92" s="24">
        <f t="shared" si="7"/>
        <v>94</v>
      </c>
      <c r="S92" s="25">
        <f t="shared" si="4"/>
        <v>73.894007357834141</v>
      </c>
      <c r="T92" s="25">
        <f t="shared" si="5"/>
        <v>57.705479880281388</v>
      </c>
      <c r="U92" s="25">
        <f t="shared" si="8"/>
        <v>51.379794895246214</v>
      </c>
    </row>
    <row r="93" spans="18:21" ht="15">
      <c r="R93" s="24">
        <f t="shared" si="7"/>
        <v>95</v>
      </c>
      <c r="S93" s="25">
        <f t="shared" si="4"/>
        <v>73.737177379235845</v>
      </c>
      <c r="T93" s="25">
        <f t="shared" si="5"/>
        <v>57.581307266724934</v>
      </c>
      <c r="U93" s="25">
        <f t="shared" si="8"/>
        <v>51.277393858384315</v>
      </c>
    </row>
    <row r="94" spans="18:21" ht="15">
      <c r="R94" s="24">
        <f t="shared" si="7"/>
        <v>96</v>
      </c>
      <c r="S94" s="25">
        <f t="shared" si="4"/>
        <v>73.583587594066984</v>
      </c>
      <c r="T94" s="25">
        <f t="shared" si="5"/>
        <v>57.45986323710904</v>
      </c>
      <c r="U94" s="25">
        <f t="shared" si="8"/>
        <v>51.177380332470413</v>
      </c>
    </row>
    <row r="95" spans="18:21" ht="15">
      <c r="R95" s="24">
        <f t="shared" si="7"/>
        <v>97</v>
      </c>
      <c r="S95" s="25">
        <f t="shared" si="4"/>
        <v>73.433154275077527</v>
      </c>
      <c r="T95" s="25">
        <f t="shared" si="5"/>
        <v>57.341077284275819</v>
      </c>
      <c r="U95" s="25">
        <f t="shared" si="8"/>
        <v>51.079692623741323</v>
      </c>
    </row>
    <row r="96" spans="18:21" ht="15">
      <c r="R96" s="24">
        <f t="shared" si="7"/>
        <v>98</v>
      </c>
      <c r="S96" s="25">
        <f t="shared" si="4"/>
        <v>73.285796692984007</v>
      </c>
      <c r="T96" s="25">
        <f t="shared" si="5"/>
        <v>57.224881425670745</v>
      </c>
      <c r="U96" s="25">
        <f t="shared" si="8"/>
        <v>50.984271247461898</v>
      </c>
    </row>
    <row r="97" spans="18:21" ht="15">
      <c r="R97" s="24">
        <f t="shared" si="7"/>
        <v>99</v>
      </c>
      <c r="S97" s="25">
        <f t="shared" si="4"/>
        <v>73.141436979850056</v>
      </c>
      <c r="T97" s="25">
        <f t="shared" si="5"/>
        <v>57.111210088294783</v>
      </c>
      <c r="U97" s="25">
        <f t="shared" si="8"/>
        <v>50.891058827257929</v>
      </c>
    </row>
    <row r="98" spans="18:21" ht="15">
      <c r="R98" s="24">
        <f t="shared" si="7"/>
        <v>100</v>
      </c>
      <c r="S98" s="25">
        <f t="shared" si="4"/>
        <v>73</v>
      </c>
      <c r="T98" s="25">
        <f t="shared" si="5"/>
        <v>57.000000000000007</v>
      </c>
      <c r="U98" s="25">
        <f t="shared" si="8"/>
        <v>50.8</v>
      </c>
    </row>
    <row r="99" spans="18:21" ht="15">
      <c r="R99" s="24">
        <f t="shared" si="7"/>
        <v>101</v>
      </c>
      <c r="S99" s="25">
        <f t="shared" si="4"/>
        <v>72.861413227979583</v>
      </c>
      <c r="T99" s="25">
        <f t="shared" si="5"/>
        <v>56.891190086719654</v>
      </c>
      <c r="U99" s="25">
        <f t="shared" si="8"/>
        <v>50.711041325879691</v>
      </c>
    </row>
    <row r="100" spans="18:21" ht="15">
      <c r="R100" s="24">
        <f t="shared" si="7"/>
        <v>102</v>
      </c>
      <c r="S100" s="25">
        <f t="shared" si="4"/>
        <v>72.725606633113628</v>
      </c>
      <c r="T100" s="25">
        <f t="shared" si="5"/>
        <v>56.784721375253589</v>
      </c>
      <c r="U100" s="25">
        <f t="shared" si="8"/>
        <v>50.624131203346877</v>
      </c>
    </row>
    <row r="101" spans="18:21" ht="15">
      <c r="R101" s="24">
        <f t="shared" si="7"/>
        <v>103</v>
      </c>
      <c r="S101" s="25">
        <f t="shared" si="4"/>
        <v>72.592512570243144</v>
      </c>
      <c r="T101" s="25">
        <f t="shared" si="5"/>
        <v>56.680536901257383</v>
      </c>
      <c r="U101" s="25">
        <f>SUM(0.12,0.058,PRODUCT(0.0005,R101),(2.8/SQRT(R101)))*100</f>
        <v>50.539219788600207</v>
      </c>
    </row>
    <row r="102" spans="18:21" ht="15">
      <c r="R102" s="24">
        <f t="shared" si="7"/>
        <v>104</v>
      </c>
      <c r="S102" s="25">
        <f t="shared" si="4"/>
        <v>72.462065676254966</v>
      </c>
      <c r="T102" s="25">
        <f t="shared" si="5"/>
        <v>56.578581622109446</v>
      </c>
      <c r="U102" s="25">
        <f t="shared" ref="U102:U126" si="9">SUM(0.12,0.058,PRODUCT(0.0005,R102),(2.8/SQRT(R102)))*100</f>
        <v>50.456258919345764</v>
      </c>
    </row>
    <row r="103" spans="18:21" ht="15">
      <c r="R103" s="24">
        <f t="shared" si="7"/>
        <v>105</v>
      </c>
      <c r="S103" s="25">
        <f t="shared" si="4"/>
        <v>72.33420277204425</v>
      </c>
      <c r="T103" s="25">
        <f t="shared" si="5"/>
        <v>56.478802334353077</v>
      </c>
      <c r="U103" s="25">
        <f t="shared" si="9"/>
        <v>50.375202042558918</v>
      </c>
    </row>
    <row r="104" spans="18:21" ht="15">
      <c r="R104" s="24">
        <f t="shared" si="7"/>
        <v>106</v>
      </c>
      <c r="S104" s="25">
        <f t="shared" si="4"/>
        <v>72.208862769576029</v>
      </c>
      <c r="T104" s="25">
        <f t="shared" si="5"/>
        <v>56.381147595432459</v>
      </c>
      <c r="U104" s="25">
        <f t="shared" si="9"/>
        <v>50.296004146003391</v>
      </c>
    </row>
    <row r="105" spans="18:21" ht="15">
      <c r="R105" s="24">
        <f t="shared" si="7"/>
        <v>107</v>
      </c>
      <c r="S105" s="25">
        <f t="shared" si="4"/>
        <v>72.08598658373522</v>
      </c>
      <c r="T105" s="25">
        <f t="shared" si="5"/>
        <v>56.285567649461235</v>
      </c>
      <c r="U105" s="25">
        <f t="shared" si="9"/>
        <v>50.218621693278578</v>
      </c>
    </row>
    <row r="106" spans="18:21" ht="15">
      <c r="R106" s="24">
        <f t="shared" si="7"/>
        <v>108</v>
      </c>
      <c r="S106" s="25">
        <f t="shared" si="4"/>
        <v>71.96551704867629</v>
      </c>
      <c r="T106" s="25">
        <f t="shared" si="5"/>
        <v>56.192014356780042</v>
      </c>
      <c r="U106" s="25">
        <f t="shared" si="9"/>
        <v>50.143012562182534</v>
      </c>
    </row>
    <row r="107" spans="18:21" ht="15">
      <c r="R107" s="24">
        <f t="shared" si="7"/>
        <v>109</v>
      </c>
      <c r="S107" s="25">
        <f t="shared" si="4"/>
        <v>71.847398838403748</v>
      </c>
      <c r="T107" s="25">
        <f t="shared" si="5"/>
        <v>56.100441127076841</v>
      </c>
      <c r="U107" s="25">
        <f t="shared" si="9"/>
        <v>50.069135986192236</v>
      </c>
    </row>
    <row r="108" spans="18:21" ht="15">
      <c r="R108" s="24">
        <f t="shared" si="7"/>
        <v>110</v>
      </c>
      <c r="S108" s="25">
        <f t="shared" si="4"/>
        <v>71.731578391332505</v>
      </c>
      <c r="T108" s="25">
        <f t="shared" si="5"/>
        <v>56.010802855858955</v>
      </c>
      <c r="U108" s="25">
        <f t="shared" si="9"/>
        <v>49.996952498876581</v>
      </c>
    </row>
    <row r="109" spans="18:21" ht="15">
      <c r="R109" s="24">
        <f t="shared" si="7"/>
        <v>111</v>
      </c>
      <c r="S109" s="25">
        <f t="shared" si="4"/>
        <v>71.618003838594959</v>
      </c>
      <c r="T109" s="25">
        <f t="shared" si="5"/>
        <v>55.92305586407997</v>
      </c>
      <c r="U109" s="25">
        <f t="shared" si="9"/>
        <v>49.926423881069972</v>
      </c>
    </row>
    <row r="110" spans="18:21" ht="15">
      <c r="R110" s="24">
        <f t="shared" si="7"/>
        <v>112</v>
      </c>
      <c r="S110" s="25">
        <f t="shared" si="4"/>
        <v>71.506624935876587</v>
      </c>
      <c r="T110" s="25">
        <f t="shared" si="5"/>
        <v>55.837157840738172</v>
      </c>
      <c r="U110" s="25">
        <f t="shared" si="9"/>
        <v>49.857513110645904</v>
      </c>
    </row>
    <row r="111" spans="18:21" ht="15">
      <c r="R111" s="24">
        <f t="shared" si="7"/>
        <v>113</v>
      </c>
      <c r="S111" s="25">
        <f t="shared" si="4"/>
        <v>71.397392998576692</v>
      </c>
      <c r="T111" s="25">
        <f t="shared" si="5"/>
        <v>55.753067788275111</v>
      </c>
      <c r="U111" s="25">
        <f t="shared" si="9"/>
        <v>49.790184314740721</v>
      </c>
    </row>
    <row r="112" spans="18:21" ht="15">
      <c r="R112" s="24">
        <f t="shared" si="7"/>
        <v>114</v>
      </c>
      <c r="S112" s="25">
        <f t="shared" si="4"/>
        <v>71.290260840104366</v>
      </c>
      <c r="T112" s="25">
        <f t="shared" si="5"/>
        <v>55.670745970614213</v>
      </c>
      <c r="U112" s="25">
        <f t="shared" si="9"/>
        <v>49.724402724287422</v>
      </c>
    </row>
    <row r="113" spans="18:21" ht="15">
      <c r="R113" s="24">
        <f t="shared" si="7"/>
        <v>115</v>
      </c>
      <c r="S113" s="25">
        <f t="shared" si="4"/>
        <v>71.185182713131923</v>
      </c>
      <c r="T113" s="25">
        <f t="shared" si="5"/>
        <v>55.590153863690041</v>
      </c>
      <c r="U113" s="25">
        <f t="shared" si="9"/>
        <v>49.660134630728784</v>
      </c>
    </row>
    <row r="114" spans="18:21" ht="15">
      <c r="R114" s="24">
        <f t="shared" si="7"/>
        <v>116</v>
      </c>
      <c r="S114" s="25">
        <f t="shared" si="4"/>
        <v>71.082114253639858</v>
      </c>
      <c r="T114" s="25">
        <f t="shared" si="5"/>
        <v>55.511254108328302</v>
      </c>
      <c r="U114" s="25">
        <f t="shared" si="9"/>
        <v>49.597347344787259</v>
      </c>
    </row>
    <row r="115" spans="18:21" ht="15">
      <c r="R115" s="24">
        <f t="shared" si="7"/>
        <v>117</v>
      </c>
      <c r="S115" s="25">
        <f t="shared" si="4"/>
        <v>70.981012427597847</v>
      </c>
      <c r="T115" s="25">
        <f t="shared" si="5"/>
        <v>55.434010465345551</v>
      </c>
      <c r="U115" s="25">
        <f t="shared" si="9"/>
        <v>49.536009157177354</v>
      </c>
    </row>
    <row r="116" spans="18:21" ht="15">
      <c r="R116" s="24">
        <f t="shared" si="7"/>
        <v>118</v>
      </c>
      <c r="S116" s="25">
        <f t="shared" si="4"/>
        <v>70.881835480136289</v>
      </c>
      <c r="T116" s="25">
        <f t="shared" si="5"/>
        <v>55.358387772746354</v>
      </c>
      <c r="U116" s="25">
        <f t="shared" si="9"/>
        <v>49.476089301153053</v>
      </c>
    </row>
    <row r="117" spans="18:21" ht="15">
      <c r="R117" s="24">
        <f t="shared" si="7"/>
        <v>119</v>
      </c>
      <c r="S117" s="25">
        <f t="shared" si="4"/>
        <v>70.784542887072035</v>
      </c>
      <c r="T117" s="25">
        <f t="shared" si="5"/>
        <v>55.284351904902771</v>
      </c>
      <c r="U117" s="25">
        <f t="shared" si="9"/>
        <v>49.417557916789917</v>
      </c>
    </row>
    <row r="118" spans="18:21" ht="15">
      <c r="R118" s="24">
        <f t="shared" si="7"/>
        <v>120</v>
      </c>
      <c r="S118" s="25">
        <f t="shared" si="4"/>
        <v>70.689095308660526</v>
      </c>
      <c r="T118" s="25">
        <f t="shared" si="5"/>
        <v>55.21186973360885</v>
      </c>
      <c r="U118" s="25">
        <f t="shared" si="9"/>
        <v>49.360386016907746</v>
      </c>
    </row>
    <row r="119" spans="18:21" ht="15">
      <c r="R119" s="24">
        <f t="shared" si="7"/>
        <v>121</v>
      </c>
      <c r="S119" s="25">
        <f t="shared" si="4"/>
        <v>70.595454545454544</v>
      </c>
      <c r="T119" s="25">
        <f t="shared" si="5"/>
        <v>55.140909090909098</v>
      </c>
      <c r="U119" s="25">
        <f t="shared" si="9"/>
        <v>49.304545454545448</v>
      </c>
    </row>
    <row r="120" spans="18:21" ht="15">
      <c r="R120" s="24">
        <f t="shared" si="7"/>
        <v>122</v>
      </c>
      <c r="S120" s="25">
        <f t="shared" si="4"/>
        <v>70.503583496157034</v>
      </c>
      <c r="T120" s="25">
        <f t="shared" si="5"/>
        <v>55.071438733605937</v>
      </c>
      <c r="U120" s="25">
        <f t="shared" si="9"/>
        <v>49.250008891905182</v>
      </c>
    </row>
    <row r="121" spans="18:21" ht="15">
      <c r="R121" s="24">
        <f t="shared" si="7"/>
        <v>123</v>
      </c>
      <c r="S121" s="25">
        <f t="shared" si="4"/>
        <v>70.413446117362426</v>
      </c>
      <c r="T121" s="25">
        <f t="shared" si="5"/>
        <v>55.00342830935783</v>
      </c>
      <c r="U121" s="25">
        <f t="shared" si="9"/>
        <v>49.196749770688101</v>
      </c>
    </row>
    <row r="122" spans="18:21" ht="15">
      <c r="R122" s="24">
        <f t="shared" si="7"/>
        <v>124</v>
      </c>
      <c r="S122" s="25">
        <f t="shared" si="4"/>
        <v>70.325007385087218</v>
      </c>
      <c r="T122" s="25">
        <f t="shared" si="5"/>
        <v>54.936848324283986</v>
      </c>
      <c r="U122" s="25">
        <f t="shared" si="9"/>
        <v>49.144742283748485</v>
      </c>
    </row>
    <row r="123" spans="18:21" ht="15">
      <c r="R123" s="24">
        <f t="shared" si="7"/>
        <v>125</v>
      </c>
      <c r="S123" s="25">
        <f t="shared" si="4"/>
        <v>70.238233257996811</v>
      </c>
      <c r="T123" s="25">
        <f t="shared" si="5"/>
        <v>54.871670111997318</v>
      </c>
      <c r="U123" s="25">
        <f t="shared" si="9"/>
        <v>49.093961347997642</v>
      </c>
    </row>
    <row r="124" spans="18:21" ht="15">
      <c r="R124" s="24">
        <f t="shared" si="7"/>
        <v>126</v>
      </c>
      <c r="S124" s="25">
        <f t="shared" si="4"/>
        <v>70.153090642240429</v>
      </c>
      <c r="T124" s="25">
        <f t="shared" si="5"/>
        <v>54.80786580399193</v>
      </c>
      <c r="U124" s="25">
        <f t="shared" si="9"/>
        <v>49.044382578492943</v>
      </c>
    </row>
    <row r="125" spans="18:21" ht="15">
      <c r="R125" s="24">
        <f t="shared" si="7"/>
        <v>127</v>
      </c>
      <c r="S125" s="25">
        <f t="shared" si="4"/>
        <v>70.069547357812326</v>
      </c>
      <c r="T125" s="25">
        <f t="shared" si="5"/>
        <v>54.745408301315649</v>
      </c>
      <c r="U125" s="25">
        <f t="shared" si="9"/>
        <v>48.995982263651186</v>
      </c>
    </row>
    <row r="126" spans="18:21" ht="15">
      <c r="R126" s="24">
        <f t="shared" si="7"/>
        <v>128</v>
      </c>
      <c r="S126" s="25">
        <f t="shared" si="4"/>
        <v>69.987572106361</v>
      </c>
      <c r="T126" s="25">
        <f t="shared" si="5"/>
        <v>54.684271247461901</v>
      </c>
      <c r="U126" s="25">
        <f t="shared" si="9"/>
        <v>48.94873734152916</v>
      </c>
    </row>
    <row r="127" spans="18:21" ht="15">
      <c r="R127" s="24">
        <f t="shared" si="7"/>
        <v>129</v>
      </c>
      <c r="S127" s="25">
        <f t="shared" si="4"/>
        <v>69.90713444037371</v>
      </c>
      <c r="T127" s="25">
        <f t="shared" si="5"/>
        <v>54.624429002419973</v>
      </c>
      <c r="U127" s="25">
        <f>SUM(0.12,0.058,PRODUCT(0.0005,R127),(2.8/SQRT(R127)))*100</f>
        <v>48.902625377117467</v>
      </c>
    </row>
    <row r="128" spans="18:21" ht="15">
      <c r="R128" s="24">
        <f t="shared" si="7"/>
        <v>130</v>
      </c>
      <c r="S128" s="25">
        <f t="shared" si="4"/>
        <v>69.828204733667107</v>
      </c>
      <c r="T128" s="25">
        <f t="shared" si="5"/>
        <v>54.565856617824934</v>
      </c>
      <c r="U128" s="25">
        <f t="shared" ref="U128:U152" si="10">SUM(0.12,0.058,PRODUCT(0.0005,R128),(2.8/SQRT(R128)))*100</f>
        <v>48.857624540596817</v>
      </c>
    </row>
    <row r="129" spans="18:21" ht="15">
      <c r="R129" s="24">
        <f t="shared" si="7"/>
        <v>131</v>
      </c>
      <c r="S129" s="25">
        <f t="shared" si="4"/>
        <v>69.750754153119445</v>
      </c>
      <c r="T129" s="25">
        <f t="shared" si="5"/>
        <v>54.508529813153217</v>
      </c>
      <c r="U129" s="25">
        <f t="shared" si="10"/>
        <v>48.813713586509053</v>
      </c>
    </row>
    <row r="130" spans="18:21" ht="15">
      <c r="R130" s="24">
        <f t="shared" si="7"/>
        <v>132</v>
      </c>
      <c r="S130" s="25">
        <f t="shared" si="4"/>
        <v>69.674754631582587</v>
      </c>
      <c r="T130" s="25">
        <f t="shared" si="5"/>
        <v>54.452424952911663</v>
      </c>
      <c r="U130" s="25">
        <f t="shared" si="10"/>
        <v>48.770871833797699</v>
      </c>
    </row>
    <row r="131" spans="18:21" ht="15">
      <c r="R131" s="24">
        <f t="shared" si="7"/>
        <v>133</v>
      </c>
      <c r="S131" s="25">
        <f t="shared" ref="S131:S178" si="11">PRODUCT(SUM(0.3,PRODUCT(0.0005,R131),(3.8/SQRT(R131))),100)</f>
        <v>69.600178841916559</v>
      </c>
      <c r="T131" s="25">
        <f t="shared" ref="T131:T178" si="12">PRODUCT(SUM(0.2,PRODUCT(0.0005,R131),(3.2/SQRT(R131))),100)</f>
        <v>54.397519024771832</v>
      </c>
      <c r="U131" s="25">
        <f t="shared" si="10"/>
        <v>48.72907914667536</v>
      </c>
    </row>
    <row r="132" spans="18:21" ht="15">
      <c r="R132" s="24">
        <f t="shared" si="7"/>
        <v>134</v>
      </c>
      <c r="S132" s="25">
        <f t="shared" si="11"/>
        <v>69.527000172091675</v>
      </c>
      <c r="T132" s="25">
        <f t="shared" si="12"/>
        <v>54.34378961860353</v>
      </c>
      <c r="U132" s="25">
        <f t="shared" si="10"/>
        <v>48.688315916278079</v>
      </c>
    </row>
    <row r="133" spans="18:21" ht="15">
      <c r="R133" s="24">
        <f t="shared" ref="R133:R178" si="13">R132+1</f>
        <v>135</v>
      </c>
      <c r="S133" s="25">
        <f t="shared" si="11"/>
        <v>69.45519270130707</v>
      </c>
      <c r="T133" s="25">
        <f t="shared" si="12"/>
        <v>54.291214906363862</v>
      </c>
      <c r="U133" s="25">
        <f t="shared" si="10"/>
        <v>48.648563043068371</v>
      </c>
    </row>
    <row r="134" spans="18:21" ht="15">
      <c r="R134" s="24">
        <f t="shared" si="13"/>
        <v>136</v>
      </c>
      <c r="S134" s="25">
        <f t="shared" si="11"/>
        <v>69.384731177076674</v>
      </c>
      <c r="T134" s="25">
        <f t="shared" si="12"/>
        <v>54.239773622801415</v>
      </c>
      <c r="U134" s="25">
        <f t="shared" si="10"/>
        <v>48.609801919951238</v>
      </c>
    </row>
    <row r="135" spans="18:21" ht="15">
      <c r="R135" s="24">
        <f t="shared" si="13"/>
        <v>137</v>
      </c>
      <c r="S135" s="25">
        <f t="shared" si="11"/>
        <v>69.315590993236924</v>
      </c>
      <c r="T135" s="25">
        <f t="shared" si="12"/>
        <v>54.189445046936349</v>
      </c>
      <c r="U135" s="25">
        <f t="shared" si="10"/>
        <v>48.572014416069301</v>
      </c>
    </row>
    <row r="136" spans="18:21" ht="15">
      <c r="R136" s="24">
        <f t="shared" si="13"/>
        <v>138</v>
      </c>
      <c r="S136" s="25">
        <f t="shared" si="11"/>
        <v>69.247748168832445</v>
      </c>
      <c r="T136" s="25">
        <f t="shared" si="12"/>
        <v>54.140208984279958</v>
      </c>
      <c r="U136" s="25">
        <f t="shared" si="10"/>
        <v>48.535182861244962</v>
      </c>
    </row>
    <row r="137" spans="18:21" ht="15">
      <c r="R137" s="24">
        <f t="shared" si="13"/>
        <v>139</v>
      </c>
      <c r="S137" s="25">
        <f t="shared" si="11"/>
        <v>69.18117932783889</v>
      </c>
      <c r="T137" s="25">
        <f t="shared" si="12"/>
        <v>54.09204574975908</v>
      </c>
      <c r="U137" s="25">
        <f t="shared" si="10"/>
        <v>48.499290031039187</v>
      </c>
    </row>
    <row r="138" spans="18:21" ht="15">
      <c r="R138" s="24">
        <f t="shared" si="13"/>
        <v>140</v>
      </c>
      <c r="S138" s="25">
        <f t="shared" si="11"/>
        <v>69.115861679683618</v>
      </c>
      <c r="T138" s="25">
        <f t="shared" si="12"/>
        <v>54.044936151312541</v>
      </c>
      <c r="U138" s="25">
        <f t="shared" si="10"/>
        <v>48.464319132398458</v>
      </c>
    </row>
    <row r="139" spans="18:21" ht="15">
      <c r="R139" s="24">
        <f t="shared" si="13"/>
        <v>141</v>
      </c>
      <c r="S139" s="25">
        <f t="shared" si="11"/>
        <v>69.051773000527717</v>
      </c>
      <c r="T139" s="25">
        <f t="shared" si="12"/>
        <v>53.99886147412861</v>
      </c>
      <c r="U139" s="25">
        <f t="shared" si="10"/>
        <v>48.430253789862533</v>
      </c>
    </row>
    <row r="140" spans="18:21" ht="15">
      <c r="R140" s="24">
        <f t="shared" si="13"/>
        <v>142</v>
      </c>
      <c r="S140" s="25">
        <f t="shared" si="11"/>
        <v>68.988891615274184</v>
      </c>
      <c r="T140" s="25">
        <f t="shared" si="12"/>
        <v>53.953803465494055</v>
      </c>
      <c r="U140" s="25">
        <f t="shared" si="10"/>
        <v>48.397078032307292</v>
      </c>
    </row>
    <row r="141" spans="18:21" ht="15">
      <c r="R141" s="24">
        <f t="shared" si="13"/>
        <v>143</v>
      </c>
      <c r="S141" s="25">
        <f t="shared" si="11"/>
        <v>68.92719638026945</v>
      </c>
      <c r="T141" s="25">
        <f t="shared" si="12"/>
        <v>53.909744320226906</v>
      </c>
      <c r="U141" s="25">
        <f t="shared" si="10"/>
        <v>48.364776280198541</v>
      </c>
    </row>
    <row r="142" spans="18:21" ht="15">
      <c r="R142" s="24">
        <f t="shared" si="13"/>
        <v>144</v>
      </c>
      <c r="S142" s="25">
        <f t="shared" si="11"/>
        <v>68.86666666666666</v>
      </c>
      <c r="T142" s="25">
        <f t="shared" si="12"/>
        <v>53.86666666666666</v>
      </c>
      <c r="U142" s="25">
        <f t="shared" si="10"/>
        <v>48.333333333333329</v>
      </c>
    </row>
    <row r="143" spans="18:21" ht="15">
      <c r="R143" s="24">
        <f t="shared" si="13"/>
        <v>145</v>
      </c>
      <c r="S143" s="25">
        <f t="shared" si="11"/>
        <v>68.807282344421182</v>
      </c>
      <c r="T143" s="25">
        <f t="shared" si="12"/>
        <v>53.824553553196793</v>
      </c>
      <c r="U143" s="25">
        <f t="shared" si="10"/>
        <v>48.302734359047186</v>
      </c>
    </row>
    <row r="144" spans="18:21" ht="15">
      <c r="R144" s="24">
        <f t="shared" si="13"/>
        <v>146</v>
      </c>
      <c r="S144" s="25">
        <f t="shared" si="11"/>
        <v>68.749023766889977</v>
      </c>
      <c r="T144" s="25">
        <f t="shared" si="12"/>
        <v>53.783388435275768</v>
      </c>
      <c r="U144" s="25">
        <f t="shared" si="10"/>
        <v>48.272964880866297</v>
      </c>
    </row>
    <row r="145" spans="18:21" ht="15">
      <c r="R145" s="24">
        <f t="shared" si="13"/>
        <v>147</v>
      </c>
      <c r="S145" s="25">
        <f t="shared" si="11"/>
        <v>68.691871756008254</v>
      </c>
      <c r="T145" s="25">
        <f t="shared" si="12"/>
        <v>53.743155162954324</v>
      </c>
      <c r="U145" s="25">
        <f t="shared" si="10"/>
        <v>48.244010767585031</v>
      </c>
    </row>
    <row r="146" spans="18:21" ht="15">
      <c r="R146" s="24">
        <f t="shared" si="13"/>
        <v>148</v>
      </c>
      <c r="S146" s="25">
        <f t="shared" si="11"/>
        <v>68.635807588017883</v>
      </c>
      <c r="T146" s="25">
        <f t="shared" si="12"/>
        <v>53.703837968857172</v>
      </c>
      <c r="U146" s="25">
        <f t="shared" si="10"/>
        <v>48.215858222750022</v>
      </c>
    </row>
    <row r="147" spans="18:21" ht="15">
      <c r="R147" s="24">
        <f t="shared" si="13"/>
        <v>149</v>
      </c>
      <c r="S147" s="25">
        <f t="shared" si="11"/>
        <v>68.580812979723532</v>
      </c>
      <c r="T147" s="25">
        <f t="shared" si="12"/>
        <v>53.665421456609309</v>
      </c>
      <c r="U147" s="25">
        <f t="shared" si="10"/>
        <v>48.188493774533136</v>
      </c>
    </row>
    <row r="148" spans="18:21" ht="15">
      <c r="R148" s="24">
        <f t="shared" si="13"/>
        <v>150</v>
      </c>
      <c r="S148" s="25">
        <f t="shared" si="11"/>
        <v>68.526870075253584</v>
      </c>
      <c r="T148" s="25">
        <f t="shared" si="12"/>
        <v>53.62789058968724</v>
      </c>
      <c r="U148" s="25">
        <f t="shared" si="10"/>
        <v>48.161904265976332</v>
      </c>
    </row>
    <row r="149" spans="18:21" ht="15">
      <c r="R149" s="24">
        <f t="shared" si="13"/>
        <v>151</v>
      </c>
      <c r="S149" s="25">
        <f t="shared" si="11"/>
        <v>68.473961433304069</v>
      </c>
      <c r="T149" s="25">
        <f t="shared" si="12"/>
        <v>53.591230680677107</v>
      </c>
      <c r="U149" s="25">
        <f t="shared" si="10"/>
        <v>48.136076845592463</v>
      </c>
    </row>
    <row r="150" spans="18:21" ht="15">
      <c r="R150" s="24">
        <f t="shared" si="13"/>
        <v>152</v>
      </c>
      <c r="S150" s="25">
        <f t="shared" si="11"/>
        <v>68.422070014844877</v>
      </c>
      <c r="T150" s="25">
        <f t="shared" si="12"/>
        <v>53.555427380922005</v>
      </c>
      <c r="U150" s="25">
        <f t="shared" si="10"/>
        <v>48.110998958306759</v>
      </c>
    </row>
    <row r="151" spans="18:21" ht="15">
      <c r="R151" s="24">
        <f t="shared" si="13"/>
        <v>153</v>
      </c>
      <c r="S151" s="25">
        <f t="shared" si="11"/>
        <v>68.371179171268849</v>
      </c>
      <c r="T151" s="25">
        <f t="shared" si="12"/>
        <v>53.520466670542191</v>
      </c>
      <c r="U151" s="25">
        <f t="shared" si="10"/>
        <v>48.086658336724412</v>
      </c>
    </row>
    <row r="152" spans="18:21" ht="15">
      <c r="R152" s="24">
        <f t="shared" si="13"/>
        <v>154</v>
      </c>
      <c r="S152" s="25">
        <f t="shared" si="11"/>
        <v>68.321272632964451</v>
      </c>
      <c r="T152" s="25">
        <f t="shared" si="12"/>
        <v>53.486334848812177</v>
      </c>
      <c r="U152" s="25">
        <f t="shared" si="10"/>
        <v>48.063042992710649</v>
      </c>
    </row>
    <row r="153" spans="18:21" ht="15">
      <c r="R153" s="24">
        <f t="shared" si="13"/>
        <v>155</v>
      </c>
      <c r="S153" s="25">
        <f t="shared" si="11"/>
        <v>68.272334498294953</v>
      </c>
      <c r="T153" s="25">
        <f t="shared" si="12"/>
        <v>53.453018524879973</v>
      </c>
      <c r="U153" s="25">
        <f>SUM(0.12,0.058,PRODUCT(0.0005,R153),(2.8/SQRT(R153)))*100</f>
        <v>48.040141209269969</v>
      </c>
    </row>
    <row r="154" spans="18:21" ht="15">
      <c r="R154" s="24">
        <f t="shared" si="13"/>
        <v>156</v>
      </c>
      <c r="S154" s="25">
        <f t="shared" si="11"/>
        <v>68.224349222966552</v>
      </c>
      <c r="T154" s="25">
        <f t="shared" si="12"/>
        <v>53.420504608813943</v>
      </c>
      <c r="U154" s="25">
        <f t="shared" ref="U154:U178" si="14">SUM(0.12,0.058,PRODUCT(0.0005,R154),(2.8/SQRT(R154)))*100</f>
        <v>48.017941532712193</v>
      </c>
    </row>
    <row r="155" spans="18:21" ht="15">
      <c r="R155" s="24">
        <f t="shared" si="13"/>
        <v>157</v>
      </c>
      <c r="S155" s="25">
        <f t="shared" si="11"/>
        <v>68.177301609769643</v>
      </c>
      <c r="T155" s="25">
        <f t="shared" si="12"/>
        <v>53.388780302963909</v>
      </c>
      <c r="U155" s="25">
        <f t="shared" si="14"/>
        <v>47.996432765093424</v>
      </c>
    </row>
    <row r="156" spans="18:21" ht="15">
      <c r="R156" s="24">
        <f t="shared" si="13"/>
        <v>158</v>
      </c>
      <c r="S156" s="25">
        <f t="shared" si="11"/>
        <v>68.131176798677743</v>
      </c>
      <c r="T156" s="25">
        <f t="shared" si="12"/>
        <v>53.357833093623363</v>
      </c>
      <c r="U156" s="25">
        <f t="shared" si="14"/>
        <v>47.975603956920445</v>
      </c>
    </row>
    <row r="157" spans="18:21" ht="15">
      <c r="R157" s="24">
        <f t="shared" si="13"/>
        <v>159</v>
      </c>
      <c r="S157" s="25">
        <f t="shared" si="11"/>
        <v>68.085960257289486</v>
      </c>
      <c r="T157" s="25">
        <f t="shared" si="12"/>
        <v>53.327650742980616</v>
      </c>
      <c r="U157" s="25">
        <f t="shared" si="14"/>
        <v>47.955444400108036</v>
      </c>
    </row>
    <row r="158" spans="18:21" ht="15">
      <c r="R158" s="24">
        <f t="shared" si="13"/>
        <v>160</v>
      </c>
      <c r="S158" s="25">
        <f t="shared" si="11"/>
        <v>68.041637771599596</v>
      </c>
      <c r="T158" s="25">
        <f t="shared" si="12"/>
        <v>53.298221281347033</v>
      </c>
      <c r="U158" s="25">
        <f t="shared" si="14"/>
        <v>47.935943621178659</v>
      </c>
    </row>
    <row r="159" spans="18:21" ht="15">
      <c r="R159" s="24">
        <f t="shared" si="13"/>
        <v>161</v>
      </c>
      <c r="S159" s="25">
        <f t="shared" si="11"/>
        <v>67.998195437085826</v>
      </c>
      <c r="T159" s="25">
        <f t="shared" si="12"/>
        <v>53.269532999651226</v>
      </c>
      <c r="U159" s="25">
        <f t="shared" si="14"/>
        <v>47.91709137469482</v>
      </c>
    </row>
    <row r="160" spans="18:21" ht="15">
      <c r="R160" s="24">
        <f t="shared" si="13"/>
        <v>162</v>
      </c>
      <c r="S160" s="25">
        <f t="shared" si="11"/>
        <v>67.955619650098669</v>
      </c>
      <c r="T160" s="25">
        <f t="shared" si="12"/>
        <v>53.241574442188352</v>
      </c>
      <c r="U160" s="25">
        <f t="shared" si="14"/>
        <v>47.898877636914811</v>
      </c>
    </row>
    <row r="161" spans="18:21" ht="15">
      <c r="R161" s="24">
        <f t="shared" si="13"/>
        <v>163</v>
      </c>
      <c r="S161" s="25">
        <f t="shared" si="11"/>
        <v>67.913897099542382</v>
      </c>
      <c r="T161" s="25">
        <f t="shared" si="12"/>
        <v>53.214334399614636</v>
      </c>
      <c r="U161" s="25">
        <f t="shared" si="14"/>
        <v>47.881292599662807</v>
      </c>
    </row>
    <row r="162" spans="18:21" ht="15">
      <c r="R162" s="24">
        <f t="shared" si="13"/>
        <v>164</v>
      </c>
      <c r="S162" s="25">
        <f t="shared" si="11"/>
        <v>67.873014758835154</v>
      </c>
      <c r="T162" s="25">
        <f t="shared" si="12"/>
        <v>53.187801902176979</v>
      </c>
      <c r="U162" s="25">
        <f t="shared" si="14"/>
        <v>47.86432666440485</v>
      </c>
    </row>
    <row r="163" spans="18:21" ht="15">
      <c r="R163" s="24">
        <f t="shared" si="13"/>
        <v>165</v>
      </c>
      <c r="S163" s="25">
        <f t="shared" si="11"/>
        <v>67.832959878137871</v>
      </c>
      <c r="T163" s="25">
        <f t="shared" si="12"/>
        <v>53.161966213168732</v>
      </c>
      <c r="U163" s="25">
        <f t="shared" si="14"/>
        <v>47.847970436522644</v>
      </c>
    </row>
    <row r="164" spans="18:21" ht="15">
      <c r="R164" s="24">
        <f t="shared" si="13"/>
        <v>166</v>
      </c>
      <c r="S164" s="25">
        <f t="shared" si="11"/>
        <v>67.793719976840649</v>
      </c>
      <c r="T164" s="25">
        <f t="shared" si="12"/>
        <v>53.136816822602654</v>
      </c>
      <c r="U164" s="25">
        <f t="shared" si="14"/>
        <v>47.832214719777319</v>
      </c>
    </row>
    <row r="165" spans="18:21" ht="15">
      <c r="R165" s="24">
        <f t="shared" si="13"/>
        <v>167</v>
      </c>
      <c r="S165" s="25">
        <f t="shared" si="11"/>
        <v>67.755282836297198</v>
      </c>
      <c r="T165" s="25">
        <f t="shared" si="12"/>
        <v>53.112343441092378</v>
      </c>
      <c r="U165" s="25">
        <f t="shared" si="14"/>
        <v>47.817050510955831</v>
      </c>
    </row>
    <row r="166" spans="18:21" ht="15">
      <c r="R166" s="24">
        <f t="shared" si="13"/>
        <v>168</v>
      </c>
      <c r="S166" s="25">
        <f t="shared" si="11"/>
        <v>67.717636492797467</v>
      </c>
      <c r="T166" s="25">
        <f t="shared" si="12"/>
        <v>53.088535993934705</v>
      </c>
      <c r="U166" s="25">
        <f t="shared" si="14"/>
        <v>47.802468994692873</v>
      </c>
    </row>
    <row r="167" spans="18:21" ht="15">
      <c r="R167" s="24">
        <f t="shared" si="13"/>
        <v>169</v>
      </c>
      <c r="S167" s="25">
        <f t="shared" si="11"/>
        <v>67.680769230769215</v>
      </c>
      <c r="T167" s="25">
        <f t="shared" si="12"/>
        <v>53.065384615384616</v>
      </c>
      <c r="U167" s="25">
        <f t="shared" si="14"/>
        <v>47.788461538461533</v>
      </c>
    </row>
    <row r="168" spans="18:21" ht="15">
      <c r="R168" s="24">
        <f t="shared" si="13"/>
        <v>170</v>
      </c>
      <c r="S168" s="25">
        <f t="shared" si="11"/>
        <v>67.644669576200073</v>
      </c>
      <c r="T168" s="25">
        <f t="shared" si="12"/>
        <v>53.04287964311586</v>
      </c>
      <c r="U168" s="25">
        <f t="shared" si="14"/>
        <v>47.77501968772637</v>
      </c>
    </row>
    <row r="169" spans="18:21" ht="15">
      <c r="R169" s="24">
        <f t="shared" si="13"/>
        <v>171</v>
      </c>
      <c r="S169" s="25">
        <f t="shared" si="11"/>
        <v>67.609326290271156</v>
      </c>
      <c r="T169" s="25">
        <f t="shared" si="12"/>
        <v>53.021011612859922</v>
      </c>
      <c r="U169" s="25">
        <f t="shared" si="14"/>
        <v>47.762135161252431</v>
      </c>
    </row>
    <row r="170" spans="18:21" ht="15">
      <c r="R170" s="24">
        <f t="shared" si="13"/>
        <v>172</v>
      </c>
      <c r="S170" s="25">
        <f t="shared" si="11"/>
        <v>67.574728363194893</v>
      </c>
      <c r="T170" s="25">
        <f t="shared" si="12"/>
        <v>52.999771253216757</v>
      </c>
      <c r="U170" s="25">
        <f t="shared" si="14"/>
        <v>47.749799846564656</v>
      </c>
    </row>
    <row r="171" spans="18:21" ht="15">
      <c r="R171" s="24">
        <f t="shared" si="13"/>
        <v>173</v>
      </c>
      <c r="S171" s="25">
        <f t="shared" si="11"/>
        <v>67.540865008248801</v>
      </c>
      <c r="T171" s="25">
        <f t="shared" si="12"/>
        <v>52.979149480630582</v>
      </c>
      <c r="U171" s="25">
        <f t="shared" si="14"/>
        <v>47.73800579555175</v>
      </c>
    </row>
    <row r="172" spans="18:21" ht="15">
      <c r="R172" s="24">
        <f t="shared" si="13"/>
        <v>174</v>
      </c>
      <c r="S172" s="25">
        <f t="shared" si="11"/>
        <v>67.507725655998328</v>
      </c>
      <c r="T172" s="25">
        <f t="shared" si="12"/>
        <v>52.959137394524916</v>
      </c>
      <c r="U172" s="25">
        <f t="shared" si="14"/>
        <v>47.726745220209295</v>
      </c>
    </row>
    <row r="173" spans="18:21" ht="15">
      <c r="R173" s="24">
        <f t="shared" si="13"/>
        <v>175</v>
      </c>
      <c r="S173" s="25">
        <f t="shared" si="11"/>
        <v>67.475299948701277</v>
      </c>
      <c r="T173" s="25">
        <f t="shared" si="12"/>
        <v>52.939726272590548</v>
      </c>
      <c r="U173" s="25">
        <f t="shared" si="14"/>
        <v>47.716010488516723</v>
      </c>
    </row>
    <row r="174" spans="18:21" ht="15">
      <c r="R174" s="24">
        <f t="shared" si="13"/>
        <v>176</v>
      </c>
      <c r="S174" s="25">
        <f t="shared" si="11"/>
        <v>67.44357773488754</v>
      </c>
      <c r="T174" s="25">
        <f t="shared" si="12"/>
        <v>52.920907566221096</v>
      </c>
      <c r="U174" s="25">
        <f t="shared" si="14"/>
        <v>47.705794120443457</v>
      </c>
    </row>
    <row r="175" spans="18:21" ht="15">
      <c r="R175" s="24">
        <f t="shared" si="13"/>
        <v>177</v>
      </c>
      <c r="S175" s="25">
        <f t="shared" si="11"/>
        <v>67.412549064107495</v>
      </c>
      <c r="T175" s="25">
        <f t="shared" si="12"/>
        <v>52.902672896090522</v>
      </c>
      <c r="U175" s="25">
        <f t="shared" si="14"/>
        <v>47.696088784079208</v>
      </c>
    </row>
    <row r="176" spans="18:21" ht="15">
      <c r="R176" s="24">
        <f t="shared" si="13"/>
        <v>178</v>
      </c>
      <c r="S176" s="25">
        <f t="shared" si="11"/>
        <v>67.382204181842724</v>
      </c>
      <c r="T176" s="25">
        <f t="shared" si="12"/>
        <v>52.885014047867571</v>
      </c>
      <c r="U176" s="25">
        <f t="shared" si="14"/>
        <v>47.686887291884119</v>
      </c>
    </row>
    <row r="177" spans="18:21" ht="15">
      <c r="R177" s="24">
        <f t="shared" si="13"/>
        <v>179</v>
      </c>
      <c r="S177" s="25">
        <f t="shared" si="11"/>
        <v>67.352533524573559</v>
      </c>
      <c r="T177" s="25">
        <f t="shared" si="12"/>
        <v>52.867922968061954</v>
      </c>
      <c r="U177" s="25">
        <f t="shared" si="14"/>
        <v>47.678182597054196</v>
      </c>
    </row>
    <row r="178" spans="18:21" ht="15">
      <c r="R178" s="24">
        <f t="shared" si="13"/>
        <v>180</v>
      </c>
      <c r="S178" s="25">
        <f t="shared" si="11"/>
        <v>67.32352771499734</v>
      </c>
      <c r="T178" s="25">
        <f t="shared" si="12"/>
        <v>52.851391759997753</v>
      </c>
      <c r="U178" s="25">
        <f t="shared" si="14"/>
        <v>47.669967789998033</v>
      </c>
    </row>
    <row r="179" spans="18:21">
      <c r="R179" s="24"/>
    </row>
    <row r="180" spans="18:21">
      <c r="R180" s="24"/>
    </row>
    <row r="181" spans="18:21">
      <c r="R181" s="24"/>
    </row>
  </sheetData>
  <sheetProtection password="C5E3" sheet="1" objects="1" scenarios="1"/>
  <phoneticPr fontId="0" type="noConversion"/>
  <conditionalFormatting sqref="K18:N18">
    <cfRule type="iconSet" priority="16">
      <iconSet iconSet="3Symbols2">
        <cfvo type="percent" val="0"/>
        <cfvo type="percent" val="33"/>
        <cfvo type="percent" val="67"/>
      </iconSet>
    </cfRule>
  </conditionalFormatting>
  <conditionalFormatting sqref="O22">
    <cfRule type="expression" dxfId="4" priority="10" stopIfTrue="1">
      <formula>$H$22&gt;$J$22</formula>
    </cfRule>
    <cfRule type="expression" dxfId="3" priority="11" stopIfTrue="1">
      <formula>$H$22&lt;$J$22</formula>
    </cfRule>
  </conditionalFormatting>
  <conditionalFormatting sqref="O18">
    <cfRule type="expression" dxfId="2" priority="8" stopIfTrue="1">
      <formula>$H$18&gt;$J$18</formula>
    </cfRule>
    <cfRule type="expression" dxfId="1" priority="9" stopIfTrue="1">
      <formula>$H$18&lt;$J$18</formula>
    </cfRule>
  </conditionalFormatting>
  <conditionalFormatting sqref="H27">
    <cfRule type="cellIs" dxfId="0" priority="1" operator="between">
      <formula>0.1</formula>
      <formula>20</formula>
    </cfRule>
    <cfRule type="colorScale" priority="2">
      <colorScale>
        <cfvo type="min" val="0"/>
        <cfvo type="num" val="20"/>
        <cfvo type="max" val="0"/>
        <color rgb="FFFF0000"/>
        <color rgb="FFFFC000"/>
        <color rgb="FF00B050"/>
      </colorScale>
    </cfRule>
  </conditionalFormatting>
  <pageMargins left="0.75" right="0.75" top="1" bottom="1" header="0.5" footer="0.5"/>
  <pageSetup orientation="landscape" horizontalDpi="4294967292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C4:F34"/>
  <sheetViews>
    <sheetView workbookViewId="0">
      <selection activeCell="C33" sqref="C33"/>
    </sheetView>
  </sheetViews>
  <sheetFormatPr defaultRowHeight="12.75"/>
  <sheetData>
    <row r="4" spans="3:6">
      <c r="C4" s="4" t="s">
        <v>18</v>
      </c>
    </row>
    <row r="5" spans="3:6">
      <c r="C5" s="4"/>
    </row>
    <row r="6" spans="3:6">
      <c r="C6" s="4" t="s">
        <v>19</v>
      </c>
      <c r="D6" s="4"/>
    </row>
    <row r="7" spans="3:6">
      <c r="C7" s="4"/>
    </row>
    <row r="8" spans="3:6">
      <c r="C8" s="4"/>
    </row>
    <row r="9" spans="3:6">
      <c r="C9" s="4"/>
    </row>
    <row r="11" spans="3:6">
      <c r="C11" t="s">
        <v>6</v>
      </c>
    </row>
    <row r="12" spans="3:6">
      <c r="C12" t="s">
        <v>11</v>
      </c>
    </row>
    <row r="13" spans="3:6">
      <c r="C13" t="s">
        <v>7</v>
      </c>
      <c r="F13" t="s">
        <v>12</v>
      </c>
    </row>
    <row r="14" spans="3:6">
      <c r="C14" t="s">
        <v>8</v>
      </c>
      <c r="F14" t="s">
        <v>13</v>
      </c>
    </row>
    <row r="16" spans="3:6">
      <c r="C16" t="s">
        <v>14</v>
      </c>
    </row>
    <row r="17" spans="3:6">
      <c r="C17" t="s">
        <v>7</v>
      </c>
      <c r="F17" t="s">
        <v>15</v>
      </c>
    </row>
    <row r="18" spans="3:6">
      <c r="C18" t="s">
        <v>8</v>
      </c>
      <c r="F18" t="s">
        <v>12</v>
      </c>
    </row>
    <row r="23" spans="3:6">
      <c r="C23" t="s">
        <v>29</v>
      </c>
    </row>
    <row r="24" spans="3:6">
      <c r="D24" t="s">
        <v>27</v>
      </c>
    </row>
    <row r="33" spans="3:3">
      <c r="C33" s="4" t="s">
        <v>38</v>
      </c>
    </row>
    <row r="34" spans="3:3">
      <c r="C34" s="4" t="s">
        <v>39</v>
      </c>
    </row>
  </sheetData>
  <phoneticPr fontId="0" type="noConversion"/>
  <pageMargins left="0.75" right="0.75" top="1" bottom="1" header="0.5" footer="0.5"/>
  <headerFooter alignWithMargins="0"/>
  <legacyDrawing r:id="rId1"/>
  <oleObjects>
    <oleObject progId="Word.Document.12" shapeId="2049" r:id="rId2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5" sqref="B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Low Oil Flow</vt:lpstr>
      <vt:lpstr>Notes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RTAC Oil Flow</dc:title>
  <dc:subject>Filter Replacement</dc:subject>
  <dc:creator>Larry Volk</dc:creator>
  <cp:lastModifiedBy>Larry Volk</cp:lastModifiedBy>
  <cp:lastPrinted>2004-11-24T17:26:20Z</cp:lastPrinted>
  <dcterms:created xsi:type="dcterms:W3CDTF">2004-09-01T15:58:25Z</dcterms:created>
  <dcterms:modified xsi:type="dcterms:W3CDTF">2013-01-31T14:11:57Z</dcterms:modified>
</cp:coreProperties>
</file>