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ecouch_trane_com/Documents/Desktop/UCCA Schematics/"/>
    </mc:Choice>
  </mc:AlternateContent>
  <xr:revisionPtr revIDLastSave="6" documentId="8_{E7F886DF-0378-495C-B907-C4DFCC27436C}" xr6:coauthVersionLast="47" xr6:coauthVersionMax="47" xr10:uidLastSave="{EEAA2C41-5C9E-4DB8-B7DC-4BC2E4B93DA2}"/>
  <bookViews>
    <workbookView xWindow="-108" yWindow="-108" windowWidth="23256" windowHeight="12456" tabRatio="908" xr2:uid="{00000000-000D-0000-FFFF-FFFF00000000}"/>
  </bookViews>
  <sheets>
    <sheet name="MN Decoder" sheetId="3" r:id="rId1"/>
    <sheet name="Config 05" sheetId="4" state="hidden" r:id="rId2"/>
    <sheet name="U Size 06, 07" sheetId="5" state="hidden" r:id="rId3"/>
    <sheet name="U Volt 08" sheetId="6" state="hidden" r:id="rId4"/>
    <sheet name="U Type 09" sheetId="7" state="hidden" r:id="rId5"/>
    <sheet name="D SEQ 10, 11" sheetId="8" state="hidden" r:id="rId6"/>
    <sheet name="Conn Side 12" sheetId="9" state="hidden" r:id="rId7"/>
    <sheet name="#1 Coil 13" sheetId="10" state="hidden" r:id="rId8"/>
    <sheet name="#2 Coil 14" sheetId="11" state="hidden" r:id="rId9"/>
    <sheet name="Coil Opt 15" sheetId="12" state="hidden" r:id="rId10"/>
    <sheet name="CONT Opt 16" sheetId="13" state="hidden" r:id="rId11"/>
    <sheet name="EH Type 17" sheetId="14" state="hidden" r:id="rId12"/>
    <sheet name="EH KW 18-20" sheetId="15" state="hidden" r:id="rId13"/>
    <sheet name="EH Option 21" sheetId="16" state="hidden" r:id="rId14"/>
    <sheet name="DX Coil Opt 22" sheetId="17" state="hidden" r:id="rId15"/>
    <sheet name="Motor HP 23" sheetId="18" state="hidden" r:id="rId16"/>
    <sheet name="Volume Control 24" sheetId="19" state="hidden" r:id="rId17"/>
    <sheet name="Drive 25" sheetId="20" state="hidden" r:id="rId18"/>
    <sheet name="VFD Setting 26, 27" sheetId="24" state="hidden" r:id="rId19"/>
    <sheet name="Filter Frame 28" sheetId="25" state="hidden" r:id="rId20"/>
    <sheet name="Filter Type 29" sheetId="26" state="hidden" r:id="rId21"/>
    <sheet name="Control 1 - 30" sheetId="27" state="hidden" r:id="rId22"/>
    <sheet name="Control 2 - 31" sheetId="28" state="hidden" r:id="rId23"/>
    <sheet name="Control 3 - 32" sheetId="29" state="hidden" r:id="rId24"/>
    <sheet name="Specials 33" sheetId="30" state="hidden" r:id="rId25"/>
    <sheet name="Unit Opt 34" sheetId="31" state="hidden" r:id="rId26"/>
    <sheet name="Coil Access 35" sheetId="32" state="hidden" r:id="rId27"/>
    <sheet name="Door Opt 36" sheetId="33" state="hidden" r:id="rId28"/>
    <sheet name="MB return TP 37" sheetId="34" state="hidden" r:id="rId29"/>
    <sheet name="MB return BOT 38" sheetId="35" state="hidden" r:id="rId30"/>
    <sheet name="MB return BK 39" sheetId="36" state="hidden" r:id="rId31"/>
    <sheet name="Indoor Base 40" sheetId="37" state="hidden" r:id="rId32"/>
  </sheets>
  <definedNames>
    <definedName name="_xlnm._FilterDatabase" localSheetId="0" hidden="1">'MN Decoder'!$A$2:$A$29</definedName>
    <definedName name="_xlnm.Print_Area" localSheetId="0">'MN Decoder'!$A$30:$D$32</definedName>
  </definedNames>
  <calcPr calcId="191029" iterate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" l="1"/>
  <c r="D3" i="3"/>
  <c r="E3" i="3" s="1"/>
  <c r="D4" i="3"/>
  <c r="D5" i="3"/>
  <c r="E5" i="3" s="1"/>
  <c r="D6" i="3"/>
  <c r="E6" i="3" s="1"/>
  <c r="D7" i="3"/>
  <c r="D8" i="3"/>
  <c r="E8" i="3" s="1"/>
  <c r="D9" i="3"/>
  <c r="E9" i="3" s="1"/>
  <c r="D10" i="3"/>
  <c r="E10" i="3" s="1" a="1"/>
  <c r="E10" i="3" s="1"/>
  <c r="D11" i="3"/>
  <c r="E11" i="3" s="1" a="1"/>
  <c r="E11" i="3" s="1"/>
  <c r="D12" i="3"/>
  <c r="E12" i="3" s="1" a="1"/>
  <c r="E12" i="3" s="1"/>
  <c r="D13" i="3"/>
  <c r="E13" i="3" s="1" a="1"/>
  <c r="E13" i="3" s="1"/>
  <c r="D14" i="3"/>
  <c r="E14" i="3" s="1"/>
  <c r="D15" i="3"/>
  <c r="E15" i="3" s="1" a="1"/>
  <c r="E15" i="3" s="1"/>
  <c r="D16" i="3"/>
  <c r="E16" i="3" s="1" a="1"/>
  <c r="E16" i="3" s="1"/>
  <c r="D17" i="3"/>
  <c r="E17" i="3" s="1"/>
  <c r="D18" i="3"/>
  <c r="E18" i="3" s="1"/>
  <c r="D19" i="3"/>
  <c r="D20" i="3"/>
  <c r="E20" i="3" s="1"/>
  <c r="D21" i="3"/>
  <c r="E21" i="3" s="1"/>
  <c r="D22" i="3"/>
  <c r="E22" i="3" s="1"/>
  <c r="D23" i="3"/>
  <c r="E23" i="3" s="1"/>
  <c r="D24" i="3"/>
  <c r="E24" i="3" s="1"/>
  <c r="D25" i="3"/>
  <c r="E25" i="3" s="1" a="1"/>
  <c r="E25" i="3" s="1"/>
  <c r="D26" i="3"/>
  <c r="E26" i="3" s="1" a="1"/>
  <c r="E26" i="3" s="1"/>
  <c r="D27" i="3"/>
  <c r="E27" i="3" s="1" a="1"/>
  <c r="E27" i="3" s="1"/>
  <c r="D28" i="3"/>
  <c r="E28" i="3" s="1" a="1"/>
  <c r="E28" i="3" s="1"/>
  <c r="D29" i="3"/>
  <c r="E29" i="3" s="1" a="1"/>
  <c r="E29" i="3" s="1"/>
  <c r="D30" i="3"/>
  <c r="E30" i="3" s="1" a="1"/>
  <c r="E30" i="3" s="1"/>
  <c r="D31" i="3"/>
  <c r="E31" i="3" s="1" a="1"/>
  <c r="E31" i="3" s="1"/>
  <c r="D32" i="3"/>
  <c r="E32" i="3" s="1" a="1"/>
  <c r="E32" i="3" s="1"/>
  <c r="D33" i="3"/>
  <c r="E33" i="3" s="1" a="1"/>
  <c r="E33" i="3" s="1"/>
  <c r="E19" i="3"/>
  <c r="G3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<sst xmlns="http://schemas.openxmlformats.org/spreadsheetml/2006/main" count="2286" uniqueCount="629">
  <si>
    <t>FCAT</t>
  </si>
  <si>
    <t>ITEM DESCRIPTION</t>
  </si>
  <si>
    <t>C</t>
  </si>
  <si>
    <t>A</t>
  </si>
  <si>
    <t>S</t>
  </si>
  <si>
    <t>B</t>
  </si>
  <si>
    <t>SPEC</t>
  </si>
  <si>
    <t>10,11</t>
  </si>
  <si>
    <t>A0</t>
  </si>
  <si>
    <t>L</t>
  </si>
  <si>
    <t>SPECIAL</t>
  </si>
  <si>
    <t>DSEQ</t>
  </si>
  <si>
    <t>R</t>
  </si>
  <si>
    <t>M</t>
  </si>
  <si>
    <t>F</t>
  </si>
  <si>
    <t>D</t>
  </si>
  <si>
    <t>E</t>
  </si>
  <si>
    <t>08</t>
  </si>
  <si>
    <t>G</t>
  </si>
  <si>
    <t>H</t>
  </si>
  <si>
    <t>J</t>
  </si>
  <si>
    <t>K</t>
  </si>
  <si>
    <t>B0</t>
  </si>
  <si>
    <t>CNFG</t>
  </si>
  <si>
    <t>CONFIGURATION</t>
  </si>
  <si>
    <t>05</t>
  </si>
  <si>
    <t>SIZE</t>
  </si>
  <si>
    <t>06, 07</t>
  </si>
  <si>
    <t>03</t>
  </si>
  <si>
    <t>06</t>
  </si>
  <si>
    <t>UNVT</t>
  </si>
  <si>
    <t>UNIT VOLTAGE</t>
  </si>
  <si>
    <t>CONN</t>
  </si>
  <si>
    <t>COL1</t>
  </si>
  <si>
    <t>N</t>
  </si>
  <si>
    <t>P</t>
  </si>
  <si>
    <t>T</t>
  </si>
  <si>
    <t>U</t>
  </si>
  <si>
    <t>V</t>
  </si>
  <si>
    <t>NO UNIT COIL #1</t>
  </si>
  <si>
    <t>W</t>
  </si>
  <si>
    <t>COL2</t>
  </si>
  <si>
    <t>NO UNIT COIL #2</t>
  </si>
  <si>
    <t>COPT</t>
  </si>
  <si>
    <t>COIL OPTIONS</t>
  </si>
  <si>
    <t>CONT</t>
  </si>
  <si>
    <t>STGE</t>
  </si>
  <si>
    <t>NO ELECTRIC HEAT</t>
  </si>
  <si>
    <t>SSS</t>
  </si>
  <si>
    <t>ELECTRIC HEATER KW</t>
  </si>
  <si>
    <t>ELOP</t>
  </si>
  <si>
    <t>ELECTRIC HEAT OPTIONS</t>
  </si>
  <si>
    <t>RCIR</t>
  </si>
  <si>
    <t>REFRIGERANT CIRCUIT OPTIONS</t>
  </si>
  <si>
    <t>MTHP</t>
  </si>
  <si>
    <t>NO MOTOR</t>
  </si>
  <si>
    <t>VOLC</t>
  </si>
  <si>
    <t>DRIV</t>
  </si>
  <si>
    <t>Y</t>
  </si>
  <si>
    <t>Z</t>
  </si>
  <si>
    <t>VFSP</t>
  </si>
  <si>
    <t>26,27</t>
  </si>
  <si>
    <t>00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</si>
  <si>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</si>
  <si>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</si>
  <si>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</si>
  <si>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</si>
  <si>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</si>
  <si>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</si>
  <si>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</si>
  <si>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</si>
  <si>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</si>
  <si>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</si>
  <si>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</si>
  <si>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</si>
  <si>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</si>
  <si>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</si>
  <si>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</si>
  <si>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</si>
  <si>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</si>
  <si>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</si>
  <si>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C0</t>
  </si>
  <si>
    <t>FILTER TYPE</t>
  </si>
  <si>
    <t>CT01</t>
  </si>
  <si>
    <t>CONTROLS OPTIONS 1</t>
  </si>
  <si>
    <t>CT02</t>
  </si>
  <si>
    <t>CONTROLS OPTIONS 2</t>
  </si>
  <si>
    <t>CT03</t>
  </si>
  <si>
    <t>CONTROLS OPTIONS 3</t>
  </si>
  <si>
    <t>HTKW</t>
  </si>
  <si>
    <t>000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</si>
  <si>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</si>
  <si>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</si>
  <si>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</si>
  <si>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</si>
  <si>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</si>
  <si>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</si>
  <si>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</si>
  <si>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</si>
  <si>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</si>
  <si>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</si>
  <si>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</si>
  <si>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</si>
  <si>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</si>
  <si>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020</t>
  </si>
  <si>
    <t>022</t>
  </si>
  <si>
    <t>024</t>
  </si>
  <si>
    <t>026</t>
  </si>
  <si>
    <t>028</t>
  </si>
  <si>
    <t>030</t>
  </si>
  <si>
    <t>032</t>
  </si>
  <si>
    <t>034</t>
  </si>
  <si>
    <t>036</t>
  </si>
  <si>
    <t>038</t>
  </si>
  <si>
    <t>041</t>
  </si>
  <si>
    <t>044</t>
  </si>
  <si>
    <t>047</t>
  </si>
  <si>
    <t>050</t>
  </si>
  <si>
    <t>053</t>
  </si>
  <si>
    <t>056</t>
  </si>
  <si>
    <t>059</t>
  </si>
  <si>
    <t>063</t>
  </si>
  <si>
    <t>067</t>
  </si>
  <si>
    <t>071</t>
  </si>
  <si>
    <t>075</t>
  </si>
  <si>
    <t>079</t>
  </si>
  <si>
    <t>083</t>
  </si>
  <si>
    <t>087</t>
  </si>
  <si>
    <t>091</t>
  </si>
  <si>
    <t>095</t>
  </si>
  <si>
    <t>FFRM</t>
  </si>
  <si>
    <t>FTYP</t>
  </si>
  <si>
    <t>UNIT SIZE</t>
  </si>
  <si>
    <t>DESIGN SEQUENCE</t>
  </si>
  <si>
    <t>SS</t>
  </si>
  <si>
    <t>STANDARD ORDER</t>
  </si>
  <si>
    <t>SPECIAL ORDER</t>
  </si>
  <si>
    <t>CONTROLLER OPTIONS</t>
  </si>
  <si>
    <t>6.0 KW</t>
  </si>
  <si>
    <t>7.0 KW</t>
  </si>
  <si>
    <t>8.0 KW</t>
  </si>
  <si>
    <t>9.0 KW</t>
  </si>
  <si>
    <t>10.0 KW</t>
  </si>
  <si>
    <t>11.0 KW</t>
  </si>
  <si>
    <t>12.0 KW</t>
  </si>
  <si>
    <t>13.0 KW</t>
  </si>
  <si>
    <t>14.0 KW</t>
  </si>
  <si>
    <t>15.0 KW</t>
  </si>
  <si>
    <t>16.0 KW</t>
  </si>
  <si>
    <t>17.0 KW</t>
  </si>
  <si>
    <t>18.0 KW</t>
  </si>
  <si>
    <t>20.0 KW</t>
  </si>
  <si>
    <t>22.0 KW</t>
  </si>
  <si>
    <t>24.0 KW</t>
  </si>
  <si>
    <t>26.0 KW</t>
  </si>
  <si>
    <t>28.0 KW</t>
  </si>
  <si>
    <t>30.0 KW</t>
  </si>
  <si>
    <t>32.0 KW</t>
  </si>
  <si>
    <t>34.0 KW</t>
  </si>
  <si>
    <t>36.0 KW</t>
  </si>
  <si>
    <t>38.0 KW</t>
  </si>
  <si>
    <t>41.0 KW</t>
  </si>
  <si>
    <t>44.0 KW</t>
  </si>
  <si>
    <t>47.0 KW</t>
  </si>
  <si>
    <t>50.0 KW</t>
  </si>
  <si>
    <t>53.0 KW</t>
  </si>
  <si>
    <t>56.0 KW</t>
  </si>
  <si>
    <t>59.0 KW</t>
  </si>
  <si>
    <t>63.0 KW</t>
  </si>
  <si>
    <t>67.0 KW</t>
  </si>
  <si>
    <t>71.0 KW</t>
  </si>
  <si>
    <t>75.0 KW</t>
  </si>
  <si>
    <t>79.0 KW</t>
  </si>
  <si>
    <t>83.0 KW</t>
  </si>
  <si>
    <t>87.0 KW</t>
  </si>
  <si>
    <t>91.0 KW</t>
  </si>
  <si>
    <t>95.0 KW</t>
  </si>
  <si>
    <t>100 KW</t>
  </si>
  <si>
    <t>105 KW</t>
  </si>
  <si>
    <t>110 KW</t>
  </si>
  <si>
    <t>115 KW</t>
  </si>
  <si>
    <t>120 KW</t>
  </si>
  <si>
    <t>18-20</t>
  </si>
  <si>
    <t>UNIT COIL #1 TYPE - 1ST IN AIR STREAM</t>
  </si>
  <si>
    <t>ELECTRIC HEAT WITH 1 STAGE</t>
  </si>
  <si>
    <t>ELECTRIC HEAT WITH 2 STAGES</t>
  </si>
  <si>
    <t>ELECTRIC HEAT WITH 4 STAGES</t>
  </si>
  <si>
    <t>UTYP</t>
  </si>
  <si>
    <t>INDOOR UNIT</t>
  </si>
  <si>
    <t>WEAT</t>
  </si>
  <si>
    <t>DOORS ON BOTH SIDES</t>
  </si>
  <si>
    <t>DOOR SELECTION</t>
  </si>
  <si>
    <t>DOOR</t>
  </si>
  <si>
    <t>COIL</t>
  </si>
  <si>
    <t>UNIT TYPE</t>
  </si>
  <si>
    <t>UNWIRED END DEVICES</t>
  </si>
  <si>
    <t>CONTROL INTERFACE</t>
  </si>
  <si>
    <t>MOTOR HORSEPOWER</t>
  </si>
  <si>
    <t>VOLUME CONTROL</t>
  </si>
  <si>
    <t>DRIVE</t>
  </si>
  <si>
    <t>ACCESS SECTION WITH OPTIONAL COIL</t>
  </si>
  <si>
    <t>NO ACCESS SECTION</t>
  </si>
  <si>
    <t>LINE FUSE &amp; AIRFLOW SWITCH</t>
  </si>
  <si>
    <t>PIPE CAB, FACT CURB, STD PAINT</t>
  </si>
  <si>
    <t>PIPE CAB, FIELD CURB, STD PAINT</t>
  </si>
  <si>
    <t>PIPE CAB, PIER MTD, STD PAINT</t>
  </si>
  <si>
    <t>NO PIPE CAB, FACT CURB, STD PAINT</t>
  </si>
  <si>
    <t>NO PIPE CAB, FIELD CURB, STD PAINT</t>
  </si>
  <si>
    <t>NO PIPE CAB, PIER MTD, STD PAINT</t>
  </si>
  <si>
    <t>UNIT OPTIONS</t>
  </si>
  <si>
    <t>208/60/3</t>
  </si>
  <si>
    <t>230/60/3</t>
  </si>
  <si>
    <t>460/60/3</t>
  </si>
  <si>
    <t>575/60/3</t>
  </si>
  <si>
    <t>FIRST SHIP</t>
  </si>
  <si>
    <t>POLY DRAIN PAN, RH COIL / RH MOTOR</t>
  </si>
  <si>
    <t>POLY DRAIN PAN, LH COIL / LH MOTOR</t>
  </si>
  <si>
    <t>POLY DRAIN PAN, RH COIL / LH MOTOR</t>
  </si>
  <si>
    <t>POLY DRAIN PAN, LH COIL / RH MOTOR</t>
  </si>
  <si>
    <t>1 ROW PREHEAT HYDRONIC COIL 9 FPI</t>
  </si>
  <si>
    <t>1 ROW PREHEAT HYDRONIC COIL 12 FPI</t>
  </si>
  <si>
    <t>1 ROW PREHEAT HYDRONIC COIL 14 FPI</t>
  </si>
  <si>
    <t>2 ROW PREHEAT HYDRONIC COIL 9 FPI</t>
  </si>
  <si>
    <t>2 ROW PREHEAT HYDRONIC COIL 12 FPI</t>
  </si>
  <si>
    <t>2 ROW PREHEAT HYDRONIC COIL 14 FPI</t>
  </si>
  <si>
    <t>1 ROW PREHEAT STEAM COIL 6 FPI</t>
  </si>
  <si>
    <t>4 ROW HYDRONIC COIL 9 FPI</t>
  </si>
  <si>
    <t>4 ROW HYDRONIC COIL 12 FPI</t>
  </si>
  <si>
    <t>4 ROW HYDRONIC COIL 14 FPI</t>
  </si>
  <si>
    <t>6 ROW HYDRONIC COIL 9 FPI</t>
  </si>
  <si>
    <t>6 ROW HYDRONIC COIL 12 FPI</t>
  </si>
  <si>
    <t>6 ROW HYDRONIC COIL 14 FPI</t>
  </si>
  <si>
    <t>8 ROW HYDRONIC COIL 9 FPI</t>
  </si>
  <si>
    <t>8 ROW HYDRONIC COIL 12 FPI</t>
  </si>
  <si>
    <t>8 ROW HYDRONIC COIL 14 FPI</t>
  </si>
  <si>
    <t>4 ROW DX COIL 9 FPI</t>
  </si>
  <si>
    <t>4 ROW DX COIL 12 FPI</t>
  </si>
  <si>
    <t>4 ROW DX COIL 14 FPI</t>
  </si>
  <si>
    <t>6 ROW DX COIL 9 FPI</t>
  </si>
  <si>
    <t>6 ROW DX COIL 12 FPI</t>
  </si>
  <si>
    <t>6 ROW DX COIL 14 FPI</t>
  </si>
  <si>
    <t>UNIT COIL #2 TYPE - 2ND IN AIR STREAM</t>
  </si>
  <si>
    <t>1 ROW REHEAT HYDRONIC COIL 9 FPI</t>
  </si>
  <si>
    <t>1 ROW REHEAT HYDRONIC COIL 12 FPI</t>
  </si>
  <si>
    <t>1 ROW REHEAT HYDRONIC COIL 14 FPI</t>
  </si>
  <si>
    <t>2 ROW REHEAT HYDRONIC COIL 9 FPI</t>
  </si>
  <si>
    <t>2 ROW REHEAT HYDRONIC COIL 12 FPI</t>
  </si>
  <si>
    <t>2 ROW REHEAT HYDRONIC COIL 14 FPI</t>
  </si>
  <si>
    <t>1 ROW REHEAT STEAM COIL 6 FPI</t>
  </si>
  <si>
    <t>ALUM FIN, SST CASING, 1/2" COIL, EDV</t>
  </si>
  <si>
    <t>ALUM FIN, GV CASING, 1/2" COIL</t>
  </si>
  <si>
    <t>ALUM FIN, SST CASING, 1/2" COIL</t>
  </si>
  <si>
    <t>ALUM FIN, GV CASING, 1/2" COIL, EDV</t>
  </si>
  <si>
    <t>NO CONTROL TYPE</t>
  </si>
  <si>
    <t>UC600 UNIT CONTROLLER</t>
  </si>
  <si>
    <t>ELECTRIC HEAT / FACTORY MOUNT ONLY</t>
  </si>
  <si>
    <t>CONSTANT VOLUME WITH FIXED PITCH</t>
  </si>
  <si>
    <t>VFD W/ FIX PITCH OR DDP FAN</t>
  </si>
  <si>
    <t>2" MERV 8</t>
  </si>
  <si>
    <t>2" MERV 13</t>
  </si>
  <si>
    <t>2" MERV 8 / 4" MERV 11</t>
  </si>
  <si>
    <t>2" MERV 8 / 4" MERV 13</t>
  </si>
  <si>
    <t>2" MERV 13 / 4" MERV 13</t>
  </si>
  <si>
    <t>NO CONTROLS-1 OPTIONS</t>
  </si>
  <si>
    <t>NO CONTROLS-2 OPTIONS</t>
  </si>
  <si>
    <t>DISCHARGE AIR SENSOR (DAS)</t>
  </si>
  <si>
    <t>DAS &amp; MIXED AIR SENSOR (MAS)</t>
  </si>
  <si>
    <t>NO CONTROLS-3 OPTIONS</t>
  </si>
  <si>
    <t>OA TEMP SENSOR FIELD WIRED</t>
  </si>
  <si>
    <t>SPECIAL OPTION</t>
  </si>
  <si>
    <t>ACCESS SECTION W/O COIL</t>
  </si>
  <si>
    <t>ACCESS SECTION W/ COIL</t>
  </si>
  <si>
    <t>STANDARD - DOOR ON MOTOR SIDE</t>
  </si>
  <si>
    <t>FC FAN CONS VOL FIXED/DDP, SHAFT GND</t>
  </si>
  <si>
    <t>COIL / DRAIN / MOTOR SIDE</t>
  </si>
  <si>
    <t>CUSTOMER SUPPLIED / NO FILTERS</t>
  </si>
  <si>
    <t>NO COIL OPTION</t>
  </si>
  <si>
    <t>ALUM FIN, GV CASING, 3/8" COIL</t>
  </si>
  <si>
    <t>ALUM FIN, GV CASING, 1/2" COIL, TURB</t>
  </si>
  <si>
    <t>X</t>
  </si>
  <si>
    <t>ECM MOTOR</t>
  </si>
  <si>
    <t>MOTORIZED IMPELLER FAN</t>
  </si>
  <si>
    <t>6 AWG HV HARNESS</t>
  </si>
  <si>
    <t>HELWIG MTR SHAFT GROUNDING KIT</t>
  </si>
  <si>
    <t>OPENING ONLY</t>
  </si>
  <si>
    <t>DAMPER</t>
  </si>
  <si>
    <t>DTOP</t>
  </si>
  <si>
    <t>DBOT</t>
  </si>
  <si>
    <t>DBCK</t>
  </si>
  <si>
    <t>OPENING W/HOOD</t>
  </si>
  <si>
    <t>DAMPER W/HOOD</t>
  </si>
  <si>
    <t>MIX BOX RETURN - BCK</t>
  </si>
  <si>
    <t>MIX BOX RETURN - BOT</t>
  </si>
  <si>
    <t>MIX BOX RETURN - TOP</t>
  </si>
  <si>
    <t>NO MOTOR, CONTROLS, OR ELEC HEAT</t>
  </si>
  <si>
    <t>SS DRAIN PAN, RH COIL / RH MOTOR</t>
  </si>
  <si>
    <t>SS DRAIN PAN, LH COIL / LH MOTOR</t>
  </si>
  <si>
    <t>SS DRAIN PAN, RH COIL  / LH MOTOR</t>
  </si>
  <si>
    <t>SS DRAIN PAN, LH COIL / RH MOTOR</t>
  </si>
  <si>
    <t>ALUM FIN, SS CASING, 3/8" COIL</t>
  </si>
  <si>
    <t>ALUM FIN, SS CASING, 1/2" COIL, TURB</t>
  </si>
  <si>
    <t>ELECTRIC HEAT WITH SCR CONTROL</t>
  </si>
  <si>
    <t>LINE FUSE, DOOR INT. DISC.&amp; AIR FLOW SW</t>
  </si>
  <si>
    <t>NO REFRIGERANT OPTIONS</t>
  </si>
  <si>
    <t>SINGLE CIRCUIT WITH 1 STAGE DX, 1/4 DIST</t>
  </si>
  <si>
    <t>FACE SPLIT CIR WITH 2 STAGE DX, 1/4 DIST</t>
  </si>
  <si>
    <t>INT CIRCUIT WITH 2 STAGE DX, 1/4 DIST</t>
  </si>
  <si>
    <t>SINGLE CIRCUIT WITH 2 STAGE DX, 1/4 DIST</t>
  </si>
  <si>
    <t>FACE SPLIT CIR WITH 4 STAGE DX, 1/4 DIST</t>
  </si>
  <si>
    <t>INT CIRCUIT WITH 4 STAGE DX, 1/4 DIST</t>
  </si>
  <si>
    <t>SINGLE CIRCUIT WITH 1 STG DX, 3/16 DIST</t>
  </si>
  <si>
    <t>FACE SPLIT CIR WITH 2 STG DX, 3/16 DIST</t>
  </si>
  <si>
    <t>INT CIRCUIT WITH 2 STAGE DX, 3/16 DIST</t>
  </si>
  <si>
    <t>SINGLE CIRCUIT WITH 2 STG DX, 3/16 DIST</t>
  </si>
  <si>
    <t>FACE SPLIT CIR WITH 4 STG DX, 3/16 DIST</t>
  </si>
  <si>
    <t>INT CIRCUIT WITH 4 STAGE DX, 3/16 DIST</t>
  </si>
  <si>
    <t>1 HP</t>
  </si>
  <si>
    <t>1-1/2 HP</t>
  </si>
  <si>
    <t>2 HP</t>
  </si>
  <si>
    <t>3 HP</t>
  </si>
  <si>
    <t>5 HP PREMIUM</t>
  </si>
  <si>
    <t>7 -1/2 HP PREMIUM</t>
  </si>
  <si>
    <t>10 HP PREMIUM</t>
  </si>
  <si>
    <t>15 HP PREMIUM</t>
  </si>
  <si>
    <t>NO VOLUME CONTROL</t>
  </si>
  <si>
    <t>CONSTANT VOLUME WITH VAR PITCH</t>
  </si>
  <si>
    <t>FC FAN FIXED/ DDP FAN &amp; VFD, SHAFT GND</t>
  </si>
  <si>
    <t>NO DRIVE</t>
  </si>
  <si>
    <t>650 RPM FIXED / 600 - 700 VARIABLE</t>
  </si>
  <si>
    <t>700 RPM FIXED / 650 - 750 VARIABLE</t>
  </si>
  <si>
    <t>750 RPM FIXED / 700 - 800 VARIABLE</t>
  </si>
  <si>
    <t>800 RPM FIXED / 750 - 850 VARIABLE</t>
  </si>
  <si>
    <t>850 RPM FIXED / 800 - 900 VARIABLE</t>
  </si>
  <si>
    <t>900 RPM FIXED / 850 - 950 VARIABLE</t>
  </si>
  <si>
    <t>950 RPM FIXED / 900 - 1000 VARIABLE</t>
  </si>
  <si>
    <t>1000 RPM FIXED / 950 - 1050 VARIABLE</t>
  </si>
  <si>
    <t>1050 RPM FIXED / 1000 - 1100 VARIABLE</t>
  </si>
  <si>
    <t>1100 RPM FIXED / 1050 - 1150 VARIABLE</t>
  </si>
  <si>
    <t>1150 RPM FIXED / 1100 - 1200 VARIABLE</t>
  </si>
  <si>
    <t>1200 RPM FIXED / 1150 - 1250 VARIABLE</t>
  </si>
  <si>
    <t>1250 RPM FIXED / 1200 - 1300 VARIABLE</t>
  </si>
  <si>
    <t>1300 RPM FIXED / 1250 - 1350 VARIABLE</t>
  </si>
  <si>
    <t>1350 RPM FIXED / 1300 - 1400 VARIABLE</t>
  </si>
  <si>
    <t>1400 RPM FIXED / 1350 - 1450 VARIABLE</t>
  </si>
  <si>
    <t>1450 RPM FIXED / 1400 - 1500 VARIABLE</t>
  </si>
  <si>
    <t>1500 RPM FIXED / 1450 - 1550 VARIABLE</t>
  </si>
  <si>
    <t>1550 RPM FIXED / 1500 - 1600 VARIABLE</t>
  </si>
  <si>
    <t>1600 RPM FIXED / 1550 - 1650 VARIABLE</t>
  </si>
  <si>
    <t>1650 RPM FIXED / 1600 - 1700 VARIABLE</t>
  </si>
  <si>
    <t>1700 RPM FIXED / 1650 - 1750 VARIABLE</t>
  </si>
  <si>
    <t>1750 RPM FIXED / 1700 - 1800 VARIABLE</t>
  </si>
  <si>
    <t>1800 RPM FIXED / 1750 - 1850 VARIABLE</t>
  </si>
  <si>
    <t>1850 RPM FIXED / 1800 - 1900 VARIABLE</t>
  </si>
  <si>
    <t>1900 RPM FIXED / 1850 - 1950 VARIABLE</t>
  </si>
  <si>
    <t>1950 RPM FIXED / 1900 - 2000 VARIABLE</t>
  </si>
  <si>
    <t>2000 RPM FIXED / 1950 - 2050 VARIABLE</t>
  </si>
  <si>
    <t>DIRECT DRIVE PLENUM / MI FANS</t>
  </si>
  <si>
    <t>HOUSED / MI FANS</t>
  </si>
  <si>
    <t>FLT / MIX / ECON / RET SECTION</t>
  </si>
  <si>
    <t>NO FLT / MIX / ECON / RET SECT</t>
  </si>
  <si>
    <t>2" FL FLT RACK</t>
  </si>
  <si>
    <t>2" FL FLT-MIX</t>
  </si>
  <si>
    <t>2" ANG FLT</t>
  </si>
  <si>
    <t>2" ANG FLT-MIX</t>
  </si>
  <si>
    <t>2-4" CMB FLT RACK</t>
  </si>
  <si>
    <t>2-4" CMB FLT-MIX</t>
  </si>
  <si>
    <t>MIX ONLY</t>
  </si>
  <si>
    <t>2" FL FLT-BOT RET ECON</t>
  </si>
  <si>
    <t>2" ANG FLT-BOT RET ECON</t>
  </si>
  <si>
    <t>2-4" CMB FLT-BOT RET ECON</t>
  </si>
  <si>
    <t>2" FL FLT-BOT RET ECON, SPP</t>
  </si>
  <si>
    <t>2" ANG FLT-BOT RET ECON, SPP</t>
  </si>
  <si>
    <t>2-4" CMB FLT-BOT RET ECON, SPP</t>
  </si>
  <si>
    <t>2" FL FLT-BCK RET ECON</t>
  </si>
  <si>
    <t>2" ANG FLT-BCK RET ECON</t>
  </si>
  <si>
    <t>2-4" CMB FLT-BCK RET ECON</t>
  </si>
  <si>
    <t>2" FL FLT-BCK RET ECON, SPP</t>
  </si>
  <si>
    <t>2" ANG FLT-BCK RET ECON, SPP</t>
  </si>
  <si>
    <t>2-4" CMB FLT-BCK RET ECON, SPP</t>
  </si>
  <si>
    <t>2" FL FLT-TOP RET</t>
  </si>
  <si>
    <t>2" ANG FLT-TOP RET</t>
  </si>
  <si>
    <t>2-4" CMB FLT-TOP RET</t>
  </si>
  <si>
    <t>2" FL FLT-TOP RET, SPP</t>
  </si>
  <si>
    <t>2" ANG FLT-TOP RET, SPP</t>
  </si>
  <si>
    <t>2-4" CMB FLT-TOP RET, SPP</t>
  </si>
  <si>
    <t>2" FL FLT-BCK RET</t>
  </si>
  <si>
    <t>2" ANG FLT-BCK RET</t>
  </si>
  <si>
    <t>2-4" CMB FLT-BCK RET</t>
  </si>
  <si>
    <t>2" FL FLT-BCK RET, SPP</t>
  </si>
  <si>
    <t>2" ANG FLT-BCK RET, SPP</t>
  </si>
  <si>
    <t>2-4" CMB FLT-BCK RET, SPP</t>
  </si>
  <si>
    <t>LLT, COND, DRT FLT, FAN STATUS SW</t>
  </si>
  <si>
    <t>DUCT STATIC PRES SENSOR FIELD WIRED</t>
  </si>
  <si>
    <t>OA TEMP &amp; DUCT STAT PRES SENS FLDWR</t>
  </si>
  <si>
    <t>NO OPENING / DAMPER</t>
  </si>
  <si>
    <t>HORZ/FRONT TOP/HOUSED FAN</t>
  </si>
  <si>
    <t>HORZ/TOP FRONT/HOUSED FAN</t>
  </si>
  <si>
    <t>VERT/FRONT TOP/HOUSED FAN</t>
  </si>
  <si>
    <t>VERT/TOP FRONT/HOUSED FAN</t>
  </si>
  <si>
    <t>VERT/BACK TOP/HOUSED FAN</t>
  </si>
  <si>
    <t>VERT/TOP BACK/HOUSED FAN</t>
  </si>
  <si>
    <t>HORZ/FRONT TOP/DDP FAN</t>
  </si>
  <si>
    <t>HORZ/TOP FRONT/DDP FAN</t>
  </si>
  <si>
    <t>HORZ/BOTTOM FRONT/HOUSED FAN</t>
  </si>
  <si>
    <t>HORZ/BOTTOM FRONT/DDP FAN</t>
  </si>
  <si>
    <t>VERT/FRONT TOP/MI FAN</t>
  </si>
  <si>
    <t>VERT/TOP FRONT/MI FAN</t>
  </si>
  <si>
    <t>VERT/BACK TOP/MI FAN</t>
  </si>
  <si>
    <t>VERT/FRONT TOP/MI FAN HI STAT</t>
  </si>
  <si>
    <t>VERT/TOP FRONT/MI FAN HI STAT</t>
  </si>
  <si>
    <t>VERT/BACK TOP/MI FAN HI STAT</t>
  </si>
  <si>
    <t>BASE</t>
  </si>
  <si>
    <t>NONE</t>
  </si>
  <si>
    <t>VFD SETTING / DDP FAN SPEED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</si>
  <si>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</si>
  <si>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</si>
  <si>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</si>
  <si>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</si>
  <si>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</si>
  <si>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</si>
  <si>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</si>
  <si>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</si>
  <si>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</si>
  <si>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ALUM FIN, GV CSNG, 3/8" COIL, EDV</t>
  </si>
  <si>
    <t>ALUM FIN, SS CSNG, 3/8" COIL, EDV</t>
  </si>
  <si>
    <t>DAS, MAS &amp; FACT MTD N.O. MIX BOX ACT</t>
  </si>
  <si>
    <t>DAS, MAS &amp; FACT MTD N.C. MIX BOX ACT</t>
  </si>
  <si>
    <t>OPTIONAL INDOOR BASE RAIL</t>
  </si>
  <si>
    <t>6" BASE RAIL</t>
  </si>
  <si>
    <t>D0</t>
  </si>
  <si>
    <t>DDP FAN SP FIX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</si>
  <si>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</si>
  <si>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</si>
  <si>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</si>
  <si>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</si>
  <si>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</si>
  <si>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</si>
  <si>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</si>
  <si>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</si>
  <si>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</si>
  <si>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E0</t>
  </si>
  <si>
    <t>E1</t>
  </si>
  <si>
    <t>100 HZ / 2970 RPM</t>
  </si>
  <si>
    <t>101 HZ / 3000 RPM</t>
  </si>
  <si>
    <t>102 HZ / 3030 RPM</t>
  </si>
  <si>
    <t>103 HZ / 3060 RPM</t>
  </si>
  <si>
    <t>104 HZ / 3089 RPM</t>
  </si>
  <si>
    <t>105 HZ / 3119 RPM</t>
  </si>
  <si>
    <t>106 HZ / 3149 RPM</t>
  </si>
  <si>
    <t>107 HZ / 3178 RPM</t>
  </si>
  <si>
    <t>108 HZ / 3208 RPM</t>
  </si>
  <si>
    <t>109 HZ / 3238 RPM</t>
  </si>
  <si>
    <t>110 HZ / 3267 RPM</t>
  </si>
  <si>
    <t>111 HZ / 3297 RPM</t>
  </si>
  <si>
    <t>112 HZ / 3327 RPM</t>
  </si>
  <si>
    <t>113 HZ / 3357 RPM</t>
  </si>
  <si>
    <t>114 HZ / 3386 RPM</t>
  </si>
  <si>
    <t>115 HZ / 3416 RPM</t>
  </si>
  <si>
    <t>116 HZ / 3446 RPM</t>
  </si>
  <si>
    <t>117 HZ / 3475 RPM</t>
  </si>
  <si>
    <t>118 HZ / 3505 RPM</t>
  </si>
  <si>
    <t>119 HZ / 3535 RPM</t>
  </si>
  <si>
    <t>120 HZ / 3564 RPM</t>
  </si>
  <si>
    <t>80 HZ / 4600 RPM</t>
  </si>
  <si>
    <t>79 HZ / 4543 RPM</t>
  </si>
  <si>
    <t>78 HZ / 4485 RPM</t>
  </si>
  <si>
    <t>77 HZ / 4428 RPM</t>
  </si>
  <si>
    <t>76 HZ / 4370 RPM</t>
  </si>
  <si>
    <t>75 HZ / 4313 RPM</t>
  </si>
  <si>
    <t>74 HZ / 4255 RPM</t>
  </si>
  <si>
    <t>73 HZ / 4198 RPM</t>
  </si>
  <si>
    <t>72 HZ / 4140 RPM</t>
  </si>
  <si>
    <t>71 HZ / 4083 RPM</t>
  </si>
  <si>
    <t>70 HZ / 4025 RPM</t>
  </si>
  <si>
    <t>69 HZ / 3968 RPM</t>
  </si>
  <si>
    <t>68 HZ / 3910 RPM</t>
  </si>
  <si>
    <t>67 HZ / 3853 RPM</t>
  </si>
  <si>
    <t>66 HZ / 3795 RPM</t>
  </si>
  <si>
    <t>65 HZ / 3738 RPM</t>
  </si>
  <si>
    <t>64 HZ / 3680 RPM</t>
  </si>
  <si>
    <t>63 HZ / 3623 RPM</t>
  </si>
  <si>
    <t>62 HZ / 3565 RPM</t>
  </si>
  <si>
    <t>61 HZ / 3508 RPM</t>
  </si>
  <si>
    <t>60 HZ / 3450 RPM</t>
  </si>
  <si>
    <t>99 HZ / 2941 RPM</t>
  </si>
  <si>
    <t>98 HZ / 2911 RPM</t>
  </si>
  <si>
    <t>97 HZ / 2880.9 RPM</t>
  </si>
  <si>
    <t>96 HZ / 2851.2 RPM</t>
  </si>
  <si>
    <t>95 HZ / 2821.5 RPM</t>
  </si>
  <si>
    <t>94 HZ / 2791.8 RPM</t>
  </si>
  <si>
    <t>93 HZ / 2762.1 RPM</t>
  </si>
  <si>
    <t>92 HZ / 2732.4 RPM</t>
  </si>
  <si>
    <t>91 HZ / 2702.7 RPM</t>
  </si>
  <si>
    <t>90 HZ / 2673 RPM</t>
  </si>
  <si>
    <t>89 HZ / 2643 RPM</t>
  </si>
  <si>
    <t>88 HZ / 2614 RPM</t>
  </si>
  <si>
    <t>87 HZ / 2584 RPM</t>
  </si>
  <si>
    <t>86 HZ / 2554 RPM</t>
  </si>
  <si>
    <t>85 HZ / 2525 RPM</t>
  </si>
  <si>
    <t>84 HZ / 2495 RPM</t>
  </si>
  <si>
    <t>83 HZ / 2465 RPM</t>
  </si>
  <si>
    <t>82 HZ / 2435 RPM</t>
  </si>
  <si>
    <t>81 HZ / 2406 RPM</t>
  </si>
  <si>
    <t>80 HZ / 2376 RPM</t>
  </si>
  <si>
    <t>79 HZ / 2346 RPM</t>
  </si>
  <si>
    <t>78 HZ / 2317 RPM</t>
  </si>
  <si>
    <t>77 HZ / 2287 RPM</t>
  </si>
  <si>
    <t>76 HZ / 2257 RPM</t>
  </si>
  <si>
    <t>75 HZ / 2228 RPM</t>
  </si>
  <si>
    <t>74 HZ / 2198 RPM</t>
  </si>
  <si>
    <t>73 HZ / 2168 RPM</t>
  </si>
  <si>
    <t>72 HZ / 2138 RPM</t>
  </si>
  <si>
    <t>71 HZ / 2109 RPM</t>
  </si>
  <si>
    <t>70 HZ / 2079 RPM</t>
  </si>
  <si>
    <t>69 HZ / 2049 RPM</t>
  </si>
  <si>
    <t>68 HZ / 2020 RPM</t>
  </si>
  <si>
    <t>67 HZ / 1990 RPM</t>
  </si>
  <si>
    <t>66 HZ / 1960 RPM</t>
  </si>
  <si>
    <t>65 HZ / 1931 RPM</t>
  </si>
  <si>
    <t>64 HZ / 1901 RPM</t>
  </si>
  <si>
    <t>63 HZ / 1871 RPM</t>
  </si>
  <si>
    <t>62 HZ / 1841 RPM</t>
  </si>
  <si>
    <t>61 HZ / 1872 RPM</t>
  </si>
  <si>
    <t>60 HZ / 1782 RPM</t>
  </si>
  <si>
    <t>59 HZ / 1752 RPM</t>
  </si>
  <si>
    <t>58 HZ / 1723 RPM</t>
  </si>
  <si>
    <t>57 HZ / 1693 RPM</t>
  </si>
  <si>
    <t>56 HZ / 1663 RPM</t>
  </si>
  <si>
    <t>55 HZ / 1634 RPM</t>
  </si>
  <si>
    <t>54 HZ / 1604 RPM</t>
  </si>
  <si>
    <t>F0</t>
  </si>
  <si>
    <t>INDEECO HEATER</t>
  </si>
  <si>
    <t>VMI AIRFLOWFIX</t>
  </si>
  <si>
    <t>MODEL DIGIT</t>
  </si>
  <si>
    <t>MODEL LOOKUP</t>
  </si>
  <si>
    <t>Paste MN</t>
  </si>
  <si>
    <t>UCCA - CC06 MODEL NUMBER CHART</t>
  </si>
  <si>
    <t>DESCRIPTION</t>
  </si>
  <si>
    <t>SIZE 3</t>
  </si>
  <si>
    <t>SIZE 6</t>
  </si>
  <si>
    <t>SIZE 8</t>
  </si>
  <si>
    <t>SIZE 10</t>
  </si>
  <si>
    <t>SIZE 12</t>
  </si>
  <si>
    <t>SIZE 14</t>
  </si>
  <si>
    <t>SIZE 17</t>
  </si>
  <si>
    <t>SIZE 21</t>
  </si>
  <si>
    <t>SIZE 25</t>
  </si>
  <si>
    <t>SIZE 30</t>
  </si>
  <si>
    <t>Digit 9</t>
  </si>
  <si>
    <t>INDOOR</t>
  </si>
  <si>
    <t>OUTDOOR</t>
  </si>
  <si>
    <t>5</t>
  </si>
  <si>
    <t>6,7</t>
  </si>
  <si>
    <t>8</t>
  </si>
  <si>
    <t>0</t>
  </si>
  <si>
    <t>1</t>
  </si>
  <si>
    <t>2</t>
  </si>
  <si>
    <t>3</t>
  </si>
  <si>
    <t>4</t>
  </si>
  <si>
    <t>6</t>
  </si>
  <si>
    <t>7</t>
  </si>
  <si>
    <t>SYMBIO 500</t>
  </si>
  <si>
    <t>DIGIT</t>
  </si>
  <si>
    <t>20A</t>
  </si>
  <si>
    <t>21A</t>
  </si>
  <si>
    <t>20F</t>
  </si>
  <si>
    <t>30F</t>
  </si>
  <si>
    <t>20B</t>
  </si>
  <si>
    <t>20E</t>
  </si>
  <si>
    <t>21B</t>
  </si>
  <si>
    <t>20D</t>
  </si>
  <si>
    <t>21D</t>
  </si>
  <si>
    <t>30B</t>
  </si>
  <si>
    <t>31E</t>
  </si>
  <si>
    <t>30D</t>
  </si>
  <si>
    <t>31D</t>
  </si>
  <si>
    <t>22F</t>
  </si>
  <si>
    <t>32F</t>
  </si>
  <si>
    <t>21E</t>
  </si>
  <si>
    <t>22A</t>
  </si>
  <si>
    <t>22B</t>
  </si>
  <si>
    <t>22E</t>
  </si>
  <si>
    <t>24A</t>
  </si>
  <si>
    <t>24B</t>
  </si>
  <si>
    <t>24E</t>
  </si>
  <si>
    <t>25A</t>
  </si>
  <si>
    <t>25B</t>
  </si>
  <si>
    <t>20C</t>
  </si>
  <si>
    <t>25C</t>
  </si>
  <si>
    <t>35B</t>
  </si>
  <si>
    <t>30C</t>
  </si>
  <si>
    <t>35C</t>
  </si>
  <si>
    <t>24F</t>
  </si>
  <si>
    <t>34F</t>
  </si>
  <si>
    <t>25E</t>
  </si>
  <si>
    <t>25D</t>
  </si>
  <si>
    <t>30E</t>
  </si>
  <si>
    <t>35E</t>
  </si>
  <si>
    <t>35D</t>
  </si>
  <si>
    <t>25F</t>
  </si>
  <si>
    <t>35F</t>
  </si>
  <si>
    <t>22C</t>
  </si>
  <si>
    <t>22D</t>
  </si>
  <si>
    <t>24C</t>
  </si>
  <si>
    <t>24D</t>
  </si>
  <si>
    <t>21C</t>
  </si>
  <si>
    <t>30A</t>
  </si>
  <si>
    <t>31B</t>
  </si>
  <si>
    <t>32A</t>
  </si>
  <si>
    <t>32B</t>
  </si>
  <si>
    <t>32E</t>
  </si>
  <si>
    <t>34A</t>
  </si>
  <si>
    <t>34B</t>
  </si>
  <si>
    <t>34E</t>
  </si>
  <si>
    <t>35A</t>
  </si>
  <si>
    <t>31A</t>
  </si>
  <si>
    <t>32C</t>
  </si>
  <si>
    <t>32D</t>
  </si>
  <si>
    <t>34C</t>
  </si>
  <si>
    <t>34D</t>
  </si>
  <si>
    <t>31C</t>
  </si>
  <si>
    <t>21F</t>
  </si>
  <si>
    <t>31F</t>
  </si>
  <si>
    <t>Schematic</t>
  </si>
  <si>
    <t>Digit</t>
  </si>
  <si>
    <t>CODE</t>
  </si>
  <si>
    <t>SCHEMATIC FINDER</t>
  </si>
  <si>
    <t>CELL KEY</t>
  </si>
  <si>
    <t>UCCAD06A0J0REZ3300000AADL00AA1A000000001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</si>
</sst>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" fontId="1" fillId="2" borderId="1" xfId="0" quotePrefix="1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quotePrefix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1" fontId="1" fillId="2" borderId="1" xfId="0" quotePrefix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" xfId="1" quotePrefix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Alignment="1" applyProtection="1">
      <alignment horizontal="center" vertical="center"/>
      <protection locked="0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 applyProtection="1">
      <alignment horizontal="center" vertical="center"/>
      <protection locked="0"/>
    </xf>
    <xf numFmtId="1" fontId="2" fillId="2" borderId="1" xfId="0" quotePrefix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1" fontId="1" fillId="2" borderId="1" xfId="0" quotePrefix="1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>
      <alignment horizontal="center" vertical="center"/>
    </xf>
    <xf numFmtId="49" fontId="1" fillId="2" borderId="1" xfId="0" quotePrefix="1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left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16" fontId="2" fillId="2" borderId="1" xfId="0" quotePrefix="1" applyNumberFormat="1" applyFont="1" applyFill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49" fontId="2" fillId="2" borderId="0" xfId="0" quotePrefix="1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49" fontId="2" fillId="8" borderId="1" xfId="0" quotePrefix="1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left" vertical="center"/>
    </xf>
    <xf numFmtId="49" fontId="2" fillId="5" borderId="1" xfId="0" quotePrefix="1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left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 applyProtection="1">
      <alignment horizontal="left" vertical="top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" fontId="6" fillId="7" borderId="12" xfId="0" applyNumberFormat="1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 vertical="center"/>
    </xf>
    <xf numFmtId="1" fontId="6" fillId="7" borderId="13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8"/>
  <sheetViews>
    <sheetView showGridLines="0" tabSelected="1" zoomScaleNormal="100" workbookViewId="0">
      <selection activeCell="B1" sqref="B1"/>
    </sheetView>
  </sheetViews>
  <sheetFormatPr defaultColWidth="9.33203125" defaultRowHeight="13.2" x14ac:dyDescent="0.25"/>
  <cols>
    <col min="1" max="1" width="13.21875" style="26" customWidth="1"/>
    <col min="2" max="2" width="55.88671875" style="57" customWidth="1"/>
    <col min="3" max="3" width="9" style="26" customWidth="1"/>
    <col min="4" max="4" width="9.33203125" style="26" customWidth="1"/>
    <col min="5" max="5" width="41.109375" style="26" customWidth="1"/>
    <col min="6" max="7" width="9.33203125" style="26"/>
    <col min="8" max="8" width="7" style="26" customWidth="1"/>
    <col min="9" max="9" width="4.21875" style="26" customWidth="1"/>
    <col min="10" max="10" width="33" style="26" customWidth="1"/>
    <col min="11" max="11" width="6.44140625" style="26" hidden="1" customWidth="1"/>
    <col min="12" max="12" width="15.5546875" style="26" hidden="1" customWidth="1"/>
    <col min="13" max="13" width="6.109375" style="26" customWidth="1"/>
    <col min="14" max="22" width="5.5546875" style="26" customWidth="1"/>
    <col min="23" max="16384" width="9.33203125" style="26"/>
  </cols>
  <sheetData>
    <row r="1" spans="1:12" ht="16.2" thickBot="1" x14ac:dyDescent="0.3">
      <c r="A1" s="43" t="s">
        <v>535</v>
      </c>
      <c r="B1" s="95" t="s">
        <v>628</v>
      </c>
      <c r="C1" s="96" t="s">
        <v>536</v>
      </c>
      <c r="D1" s="97"/>
      <c r="E1" s="97"/>
    </row>
    <row r="2" spans="1:12" ht="27.6" customHeight="1" thickBot="1" x14ac:dyDescent="0.3">
      <c r="A2" s="44" t="s">
        <v>0</v>
      </c>
      <c r="B2" s="44" t="s">
        <v>1</v>
      </c>
      <c r="C2" s="45" t="s">
        <v>533</v>
      </c>
      <c r="D2" s="46" t="s">
        <v>534</v>
      </c>
      <c r="E2" s="47" t="s">
        <v>537</v>
      </c>
      <c r="G2" s="101" t="s">
        <v>626</v>
      </c>
      <c r="H2" s="102"/>
      <c r="I2" s="103"/>
      <c r="J2" s="88" t="s">
        <v>627</v>
      </c>
    </row>
    <row r="3" spans="1:12" ht="16.2" customHeight="1" thickBot="1" x14ac:dyDescent="0.3">
      <c r="A3" s="77" t="s">
        <v>23</v>
      </c>
      <c r="B3" s="77" t="s">
        <v>24</v>
      </c>
      <c r="C3" s="78">
        <v>5</v>
      </c>
      <c r="D3" s="79" t="str">
        <f>MID(B1,5,1)</f>
        <v>D</v>
      </c>
      <c r="E3" s="77" t="str">
        <f>_xlfn.XLOOKUP(D3,D40:D56,E40:E56)</f>
        <v>VERT/TOP FRONT/HOUSED FAN</v>
      </c>
      <c r="G3" s="98">
        <f>_xlfn.XLOOKUP(J3,K4:K63,L4:L63)</f>
        <v>196001410010</v>
      </c>
      <c r="H3" s="99"/>
      <c r="I3" s="100"/>
      <c r="J3" s="89" t="str">
        <f>D12 &amp; D13 &amp;D18</f>
        <v>30D</v>
      </c>
      <c r="K3" s="90" t="s">
        <v>625</v>
      </c>
      <c r="L3" s="91" t="s">
        <v>623</v>
      </c>
    </row>
    <row r="4" spans="1:12" x14ac:dyDescent="0.25">
      <c r="A4" s="27" t="s">
        <v>26</v>
      </c>
      <c r="B4" s="27" t="s">
        <v>132</v>
      </c>
      <c r="C4" s="61" t="s">
        <v>552</v>
      </c>
      <c r="D4" s="75" t="str">
        <f>MID(B1,6,2)</f>
        <v>06</v>
      </c>
      <c r="E4" s="49"/>
      <c r="K4" s="92" t="s">
        <v>563</v>
      </c>
      <c r="L4" s="93">
        <v>196001410001</v>
      </c>
    </row>
    <row r="5" spans="1:12" x14ac:dyDescent="0.25">
      <c r="A5" s="27" t="s">
        <v>30</v>
      </c>
      <c r="B5" s="50" t="s">
        <v>31</v>
      </c>
      <c r="C5" s="61">
        <v>8</v>
      </c>
      <c r="D5" s="74" t="str">
        <f>MID(B1,8,1)</f>
        <v>A</v>
      </c>
      <c r="E5" s="48" t="str">
        <f>_xlfn.XLOOKUP(D5,D70:D75,E70:E75)</f>
        <v>208/60/3</v>
      </c>
      <c r="K5" s="35" t="s">
        <v>567</v>
      </c>
      <c r="L5" s="94">
        <v>196001410001</v>
      </c>
    </row>
    <row r="6" spans="1:12" x14ac:dyDescent="0.25">
      <c r="A6" s="27" t="s">
        <v>187</v>
      </c>
      <c r="B6" s="27" t="s">
        <v>194</v>
      </c>
      <c r="C6" s="61">
        <v>9</v>
      </c>
      <c r="D6" s="74" t="str">
        <f>MID(B1,9,1)</f>
        <v>0</v>
      </c>
      <c r="E6" s="48" t="str">
        <f>_xlfn.XLOOKUP(D6,D78:D79,E78:E79)</f>
        <v>INDOOR</v>
      </c>
      <c r="K6" s="35" t="s">
        <v>568</v>
      </c>
      <c r="L6" s="94">
        <v>196001410001</v>
      </c>
    </row>
    <row r="7" spans="1:12" ht="13.2" customHeight="1" x14ac:dyDescent="0.25">
      <c r="A7" s="51" t="s">
        <v>11</v>
      </c>
      <c r="B7" s="51" t="s">
        <v>133</v>
      </c>
      <c r="C7" s="73" t="s">
        <v>7</v>
      </c>
      <c r="D7" s="76" t="str">
        <f>MID(B1,10,2)</f>
        <v>J0</v>
      </c>
      <c r="E7" s="51"/>
      <c r="K7" s="35" t="s">
        <v>564</v>
      </c>
      <c r="L7" s="94">
        <v>196001410002</v>
      </c>
    </row>
    <row r="8" spans="1:12" x14ac:dyDescent="0.25">
      <c r="A8" s="27" t="s">
        <v>32</v>
      </c>
      <c r="B8" s="27" t="s">
        <v>274</v>
      </c>
      <c r="C8" s="61">
        <v>12</v>
      </c>
      <c r="D8" s="74" t="str">
        <f>MID(B1,12,1)</f>
        <v>R</v>
      </c>
      <c r="E8" s="48" t="str">
        <f>_xlfn.XLOOKUP(D8,D90:D98,E90:E98)</f>
        <v>POLY DRAIN PAN, RH COIL / RH MOTOR</v>
      </c>
      <c r="K8" s="35" t="s">
        <v>569</v>
      </c>
      <c r="L8" s="94">
        <v>196001410002</v>
      </c>
    </row>
    <row r="9" spans="1:12" x14ac:dyDescent="0.25">
      <c r="A9" s="27" t="s">
        <v>33</v>
      </c>
      <c r="B9" s="27" t="s">
        <v>183</v>
      </c>
      <c r="C9" s="61">
        <v>13</v>
      </c>
      <c r="D9" s="74" t="str">
        <f>MID(B1,13,1)</f>
        <v>E</v>
      </c>
      <c r="E9" s="48" t="str">
        <f>_xlfn.XLOOKUP(D9,D101:D123,E101:E123)</f>
        <v>2 ROW PREHEAT HYDRONIC COIL 12 FPI</v>
      </c>
      <c r="K9" s="35" t="s">
        <v>578</v>
      </c>
      <c r="L9" s="94">
        <v>196001410002</v>
      </c>
    </row>
    <row r="10" spans="1:12" x14ac:dyDescent="0.25">
      <c r="A10" s="27" t="s">
        <v>41</v>
      </c>
      <c r="B10" s="27" t="s">
        <v>241</v>
      </c>
      <c r="C10" s="61">
        <v>14</v>
      </c>
      <c r="D10" s="74" t="str">
        <f>MID(B1,14,1)</f>
        <v>Z</v>
      </c>
      <c r="E10" s="48" t="str" cm="1">
        <f t="array" ref="E10">_xlfn.XLOOKUP(D10,TRIM(D127:D150),E127:E150)</f>
        <v>6 ROW DX COIL 12 FPI</v>
      </c>
      <c r="K10" s="35" t="s">
        <v>579</v>
      </c>
      <c r="L10" s="94">
        <v>196001410002</v>
      </c>
    </row>
    <row r="11" spans="1:12" x14ac:dyDescent="0.25">
      <c r="A11" s="27" t="s">
        <v>43</v>
      </c>
      <c r="B11" s="27" t="s">
        <v>44</v>
      </c>
      <c r="C11" s="61">
        <v>15</v>
      </c>
      <c r="D11" s="74" t="str">
        <f>MID(B1,15,1)</f>
        <v>3</v>
      </c>
      <c r="E11" s="48" t="str" cm="1">
        <f t="array" ref="E11">_xlfn.XLOOKUP(D11,TRIM(D153:D164),E153:E164)</f>
        <v>ALUM FIN, GV CASING, 3/8" COIL</v>
      </c>
      <c r="K11" s="35" t="s">
        <v>580</v>
      </c>
      <c r="L11" s="94">
        <v>196001410002</v>
      </c>
    </row>
    <row r="12" spans="1:12" x14ac:dyDescent="0.25">
      <c r="A12" s="77" t="s">
        <v>45</v>
      </c>
      <c r="B12" s="77" t="s">
        <v>137</v>
      </c>
      <c r="C12" s="78">
        <v>16</v>
      </c>
      <c r="D12" s="79" t="str">
        <f>MID(B1,16,1)</f>
        <v>3</v>
      </c>
      <c r="E12" s="77" t="str" cm="1">
        <f t="array" ref="E12">_xlfn.XLOOKUP(D12,TRIM(D167:D171),E167:E171)</f>
        <v>UC600 UNIT CONTROLLER</v>
      </c>
      <c r="K12" s="35" t="s">
        <v>581</v>
      </c>
      <c r="L12" s="94">
        <v>196001410002</v>
      </c>
    </row>
    <row r="13" spans="1:12" x14ac:dyDescent="0.25">
      <c r="A13" s="27" t="s">
        <v>46</v>
      </c>
      <c r="B13" s="27" t="s">
        <v>255</v>
      </c>
      <c r="C13" s="61">
        <v>17</v>
      </c>
      <c r="D13" s="74" t="str">
        <f>MID(B1,17,1)</f>
        <v>0</v>
      </c>
      <c r="E13" s="48" t="str" cm="1">
        <f t="array" ref="E13">_xlfn.XLOOKUP(D13,TRIM(D174:D179),E174:E179)</f>
        <v>NO ELECTRIC HEAT</v>
      </c>
      <c r="K13" s="35" t="s">
        <v>582</v>
      </c>
      <c r="L13" s="94">
        <v>196001410002</v>
      </c>
    </row>
    <row r="14" spans="1:12" x14ac:dyDescent="0.25">
      <c r="A14" s="27" t="s">
        <v>89</v>
      </c>
      <c r="B14" s="27" t="s">
        <v>49</v>
      </c>
      <c r="C14" s="71" t="s">
        <v>182</v>
      </c>
      <c r="D14" s="74" t="str">
        <f>MID(B1,18,3)</f>
        <v>000</v>
      </c>
      <c r="E14" s="48" t="str">
        <f>_xlfn.XLOOKUP(D14,D182:D227,E182:E227)</f>
        <v>NO ELECTRIC HEAT</v>
      </c>
      <c r="K14" s="35" t="s">
        <v>583</v>
      </c>
      <c r="L14" s="94">
        <v>196001410002</v>
      </c>
    </row>
    <row r="15" spans="1:12" x14ac:dyDescent="0.25">
      <c r="A15" s="27" t="s">
        <v>50</v>
      </c>
      <c r="B15" s="27" t="s">
        <v>51</v>
      </c>
      <c r="C15" s="61">
        <v>21</v>
      </c>
      <c r="D15" s="74" t="str">
        <f>MID(B1,21,1)</f>
        <v>0</v>
      </c>
      <c r="E15" s="48" t="str" cm="1">
        <f t="array" ref="E15">_xlfn.XLOOKUP(D15,TRIM(D230:D233),E230:E233)</f>
        <v>NO ELECTRIC HEAT</v>
      </c>
      <c r="K15" s="35" t="s">
        <v>584</v>
      </c>
      <c r="L15" s="94">
        <v>196001410002</v>
      </c>
    </row>
    <row r="16" spans="1:12" x14ac:dyDescent="0.25">
      <c r="A16" s="27" t="s">
        <v>52</v>
      </c>
      <c r="B16" s="27" t="s">
        <v>53</v>
      </c>
      <c r="C16" s="61">
        <v>22</v>
      </c>
      <c r="D16" s="74" t="str">
        <f>MID(B1,22,1)</f>
        <v>A</v>
      </c>
      <c r="E16" s="48" t="str" cm="1">
        <f t="array" ref="E16">_xlfn.XLOOKUP(D16,TRIM(D236:D249),E236:E249)</f>
        <v>SINGLE CIRCUIT WITH 1 STG DX, 3/16 DIST</v>
      </c>
      <c r="K16" s="35" t="s">
        <v>585</v>
      </c>
      <c r="L16" s="94">
        <v>196001410002</v>
      </c>
    </row>
    <row r="17" spans="1:12" x14ac:dyDescent="0.25">
      <c r="A17" s="27" t="s">
        <v>54</v>
      </c>
      <c r="B17" s="27" t="s">
        <v>197</v>
      </c>
      <c r="C17" s="61">
        <v>23</v>
      </c>
      <c r="D17" s="74" t="str">
        <f>MID(B1,23,1)</f>
        <v>A</v>
      </c>
      <c r="E17" s="48" t="str">
        <f>_xlfn.XLOOKUP(D17,D252:D262,E252:E262)</f>
        <v>1 HP</v>
      </c>
      <c r="K17" s="35" t="s">
        <v>586</v>
      </c>
      <c r="L17" s="94">
        <v>196001410002</v>
      </c>
    </row>
    <row r="18" spans="1:12" x14ac:dyDescent="0.25">
      <c r="A18" s="27" t="s">
        <v>56</v>
      </c>
      <c r="B18" s="27" t="s">
        <v>198</v>
      </c>
      <c r="C18" s="61">
        <v>24</v>
      </c>
      <c r="D18" s="74" t="str">
        <f>MID(B1,24,1)</f>
        <v>D</v>
      </c>
      <c r="E18" s="48" t="str">
        <f>_xlfn.XLOOKUP(D18,D265:D272,E265:E272)</f>
        <v>FC FAN FIXED/ DDP FAN &amp; VFD, SHAFT GND</v>
      </c>
      <c r="K18" s="35" t="s">
        <v>594</v>
      </c>
      <c r="L18" s="94">
        <v>196001410002</v>
      </c>
    </row>
    <row r="19" spans="1:12" x14ac:dyDescent="0.25">
      <c r="A19" s="27" t="s">
        <v>57</v>
      </c>
      <c r="B19" s="27" t="s">
        <v>199</v>
      </c>
      <c r="C19" s="61">
        <v>25</v>
      </c>
      <c r="D19" s="74" t="str">
        <f>MID(B1,25,1)</f>
        <v>L</v>
      </c>
      <c r="E19" s="48" t="str">
        <f>_xlfn.XLOOKUP(D19,D275:D305,E275:E305)</f>
        <v>1150 RPM FIXED / 1100 - 1200 VARIABLE</v>
      </c>
      <c r="K19" s="35" t="s">
        <v>587</v>
      </c>
      <c r="L19" s="94">
        <v>196001410003</v>
      </c>
    </row>
    <row r="20" spans="1:12" x14ac:dyDescent="0.25">
      <c r="A20" s="27" t="s">
        <v>60</v>
      </c>
      <c r="B20" s="27" t="s">
        <v>413</v>
      </c>
      <c r="C20" s="61" t="s">
        <v>61</v>
      </c>
      <c r="D20" s="74" t="str">
        <f>MID(B1,26,2)</f>
        <v>00</v>
      </c>
      <c r="E20" s="48" t="str">
        <f>_xlfn.XLOOKUP(D20,D308:D397,E308:E397)</f>
        <v>HOUSED / MI FANS</v>
      </c>
      <c r="K20" s="35" t="s">
        <v>570</v>
      </c>
      <c r="L20" s="94">
        <v>196001410003</v>
      </c>
    </row>
    <row r="21" spans="1:12" x14ac:dyDescent="0.25">
      <c r="A21" s="27" t="s">
        <v>130</v>
      </c>
      <c r="B21" s="50" t="s">
        <v>358</v>
      </c>
      <c r="C21" s="61">
        <v>28</v>
      </c>
      <c r="D21" s="74" t="str">
        <f>MID(B1,28,1)</f>
        <v>A</v>
      </c>
      <c r="E21" s="48" t="str">
        <f>_xlfn.XLOOKUP(D21,D400:D432,E400:E432)</f>
        <v>2" FL FLT RACK</v>
      </c>
      <c r="K21" s="35" t="s">
        <v>605</v>
      </c>
      <c r="L21" s="94">
        <v>196001410004</v>
      </c>
    </row>
    <row r="22" spans="1:12" x14ac:dyDescent="0.25">
      <c r="A22" s="27" t="s">
        <v>131</v>
      </c>
      <c r="B22" s="50" t="s">
        <v>82</v>
      </c>
      <c r="C22" s="61">
        <v>29</v>
      </c>
      <c r="D22" s="74" t="str">
        <f>MID(B1,29,1)</f>
        <v>A</v>
      </c>
      <c r="E22" s="48" t="str">
        <f>_xlfn.XLOOKUP(D22,D435:D441,E435:E441)</f>
        <v>2" MERV 8</v>
      </c>
      <c r="K22" s="35" t="s">
        <v>571</v>
      </c>
      <c r="L22" s="94">
        <v>196001410004</v>
      </c>
    </row>
    <row r="23" spans="1:12" x14ac:dyDescent="0.25">
      <c r="A23" s="77" t="s">
        <v>83</v>
      </c>
      <c r="B23" s="80" t="s">
        <v>84</v>
      </c>
      <c r="C23" s="78">
        <v>30</v>
      </c>
      <c r="D23" s="79" t="str">
        <f>MID(B1,30,1)</f>
        <v>1</v>
      </c>
      <c r="E23" s="77" t="str">
        <f>_xlfn.XLOOKUP(D23,D445:D447,E445:E447)</f>
        <v>LLT, COND, DRT FLT, FAN STATUS SW</v>
      </c>
      <c r="K23" s="35" t="s">
        <v>601</v>
      </c>
      <c r="L23" s="94">
        <v>196001410004</v>
      </c>
    </row>
    <row r="24" spans="1:12" x14ac:dyDescent="0.25">
      <c r="A24" s="77" t="s">
        <v>85</v>
      </c>
      <c r="B24" s="80" t="s">
        <v>86</v>
      </c>
      <c r="C24" s="78">
        <v>31</v>
      </c>
      <c r="D24" s="79" t="str">
        <f>MID(B1,31,1)</f>
        <v>A</v>
      </c>
      <c r="E24" s="77" t="str">
        <f>_xlfn.XLOOKUP(D24,D450:D455,E450:E455)</f>
        <v>DISCHARGE AIR SENSOR (DAS)</v>
      </c>
      <c r="K24" s="35" t="s">
        <v>602</v>
      </c>
      <c r="L24" s="94">
        <v>196001410004</v>
      </c>
    </row>
    <row r="25" spans="1:12" x14ac:dyDescent="0.25">
      <c r="A25" s="77" t="s">
        <v>87</v>
      </c>
      <c r="B25" s="80" t="s">
        <v>88</v>
      </c>
      <c r="C25" s="78">
        <v>32</v>
      </c>
      <c r="D25" s="79" t="str">
        <f>MID(B1,32,1)</f>
        <v>0</v>
      </c>
      <c r="E25" s="77" t="str" cm="1">
        <f t="array" ref="E25">_xlfn.XLOOKUP(D25,TRIM(D458:D462),E458:E462)</f>
        <v>NO CONTROLS-3 OPTIONS</v>
      </c>
      <c r="K25" s="35" t="s">
        <v>603</v>
      </c>
      <c r="L25" s="94">
        <v>196001410004</v>
      </c>
    </row>
    <row r="26" spans="1:12" x14ac:dyDescent="0.25">
      <c r="A26" s="27" t="s">
        <v>6</v>
      </c>
      <c r="B26" s="27" t="s">
        <v>269</v>
      </c>
      <c r="C26" s="61">
        <v>33</v>
      </c>
      <c r="D26" s="74" t="str">
        <f>MID(B1,33,1)</f>
        <v>0</v>
      </c>
      <c r="E26" s="48" t="str" cm="1">
        <f t="array" ref="E26">_xlfn.XLOOKUP(D26,TRIM(D465:D466),E465:E466)</f>
        <v>STANDARD ORDER</v>
      </c>
      <c r="K26" s="35" t="s">
        <v>604</v>
      </c>
      <c r="L26" s="94">
        <v>196001410004</v>
      </c>
    </row>
    <row r="27" spans="1:12" x14ac:dyDescent="0.25">
      <c r="A27" s="27" t="s">
        <v>189</v>
      </c>
      <c r="B27" s="27" t="s">
        <v>209</v>
      </c>
      <c r="C27" s="61">
        <v>34</v>
      </c>
      <c r="D27" s="74" t="str">
        <f>MID(B1,34,1)</f>
        <v>0</v>
      </c>
      <c r="E27" s="48" t="str" cm="1">
        <f t="array" ref="E27">_xlfn.XLOOKUP(D27,TRIM(D469:D476),E469:E476)</f>
        <v>INDOOR UNIT</v>
      </c>
      <c r="K27" s="35" t="s">
        <v>588</v>
      </c>
      <c r="L27" s="94">
        <v>196001410004</v>
      </c>
    </row>
    <row r="28" spans="1:12" x14ac:dyDescent="0.25">
      <c r="A28" s="27" t="s">
        <v>193</v>
      </c>
      <c r="B28" s="27" t="s">
        <v>200</v>
      </c>
      <c r="C28" s="61">
        <v>35</v>
      </c>
      <c r="D28" s="74" t="str">
        <f>MID(B1,35,1)</f>
        <v>0</v>
      </c>
      <c r="E28" s="48" t="str" cm="1">
        <f t="array" ref="E28">_xlfn.XLOOKUP(D28,TRIM(D479:D482),E479:E482)</f>
        <v>NO ACCESS SECTION</v>
      </c>
      <c r="K28" s="35" t="s">
        <v>595</v>
      </c>
      <c r="L28" s="94">
        <v>196001410004</v>
      </c>
    </row>
    <row r="29" spans="1:12" x14ac:dyDescent="0.25">
      <c r="A29" s="27" t="s">
        <v>192</v>
      </c>
      <c r="B29" s="27" t="s">
        <v>191</v>
      </c>
      <c r="C29" s="61">
        <v>36</v>
      </c>
      <c r="D29" s="74" t="str">
        <f>MID(B1,36,1)</f>
        <v>0</v>
      </c>
      <c r="E29" s="48" t="str" cm="1">
        <f t="array" ref="E29">_xlfn.XLOOKUP(D29,TRIM(D485:D487),E485:E487)</f>
        <v>STANDARD - DOOR ON MOTOR SIDE</v>
      </c>
      <c r="K29" s="35" t="s">
        <v>606</v>
      </c>
      <c r="L29" s="94">
        <v>196001410008</v>
      </c>
    </row>
    <row r="30" spans="1:12" x14ac:dyDescent="0.25">
      <c r="A30" s="27" t="s">
        <v>286</v>
      </c>
      <c r="B30" s="27" t="s">
        <v>293</v>
      </c>
      <c r="C30" s="61">
        <v>37</v>
      </c>
      <c r="D30" s="74" t="str">
        <f>MID(B1,37,1)</f>
        <v>0</v>
      </c>
      <c r="E30" s="48" t="str" cm="1">
        <f t="array" ref="E30">_xlfn.XLOOKUP(D30,TRIM(D490:D493),E490:E493)</f>
        <v>NO OPENING / DAMPER</v>
      </c>
      <c r="K30" s="35" t="s">
        <v>572</v>
      </c>
      <c r="L30" s="94">
        <v>196001410008</v>
      </c>
    </row>
    <row r="31" spans="1:12" x14ac:dyDescent="0.25">
      <c r="A31" s="27" t="s">
        <v>287</v>
      </c>
      <c r="B31" s="27" t="s">
        <v>292</v>
      </c>
      <c r="C31" s="61">
        <v>38</v>
      </c>
      <c r="D31" s="74" t="str">
        <f>MID(B1,38,1)</f>
        <v>0</v>
      </c>
      <c r="E31" s="48" t="str" cm="1">
        <f t="array" ref="E31">_xlfn.XLOOKUP(D31,TRIM(D496:D499),E496:E499)</f>
        <v>NO OPENING / DAMPER</v>
      </c>
      <c r="K31" s="35" t="s">
        <v>596</v>
      </c>
      <c r="L31" s="94">
        <v>196001410008</v>
      </c>
    </row>
    <row r="32" spans="1:12" x14ac:dyDescent="0.25">
      <c r="A32" s="27" t="s">
        <v>288</v>
      </c>
      <c r="B32" s="27" t="s">
        <v>291</v>
      </c>
      <c r="C32" s="61">
        <v>39</v>
      </c>
      <c r="D32" s="74" t="str">
        <f>MID(B1,39,1)</f>
        <v>0</v>
      </c>
      <c r="E32" s="48" t="str" cm="1">
        <f t="array" ref="E32">_xlfn.XLOOKUP(D32,TRIM(D502:D507),E502:E507)</f>
        <v>NO OPENING / DAMPER</v>
      </c>
      <c r="K32" s="35" t="s">
        <v>615</v>
      </c>
      <c r="L32" s="94">
        <v>196001410009</v>
      </c>
    </row>
    <row r="33" spans="1:12" x14ac:dyDescent="0.25">
      <c r="A33" s="27" t="s">
        <v>411</v>
      </c>
      <c r="B33" s="27" t="s">
        <v>427</v>
      </c>
      <c r="C33" s="61">
        <v>40</v>
      </c>
      <c r="D33" s="74" t="str">
        <f>MID(B1,40,1)</f>
        <v>1</v>
      </c>
      <c r="E33" s="48" t="str" cm="1">
        <f t="array" ref="E33">_xlfn.XLOOKUP(D33,TRIM(D510:D512),E510:E512)</f>
        <v>6" BASE RAIL</v>
      </c>
      <c r="K33" s="35" t="s">
        <v>607</v>
      </c>
      <c r="L33" s="94">
        <v>196001410009</v>
      </c>
    </row>
    <row r="34" spans="1:12" x14ac:dyDescent="0.25">
      <c r="K34" s="35" t="s">
        <v>573</v>
      </c>
      <c r="L34" s="94">
        <v>196001410009</v>
      </c>
    </row>
    <row r="35" spans="1:12" x14ac:dyDescent="0.25">
      <c r="K35" s="35" t="s">
        <v>608</v>
      </c>
      <c r="L35" s="94">
        <v>196001410009</v>
      </c>
    </row>
    <row r="36" spans="1:12" hidden="1" x14ac:dyDescent="0.25">
      <c r="K36" s="35" t="s">
        <v>609</v>
      </c>
      <c r="L36" s="94">
        <v>196001410009</v>
      </c>
    </row>
    <row r="37" spans="1:12" hidden="1" x14ac:dyDescent="0.25">
      <c r="K37" s="35" t="s">
        <v>610</v>
      </c>
      <c r="L37" s="94">
        <v>196001410009</v>
      </c>
    </row>
    <row r="38" spans="1:12" hidden="1" x14ac:dyDescent="0.25">
      <c r="K38" s="35" t="s">
        <v>611</v>
      </c>
      <c r="L38" s="94">
        <v>196001410009</v>
      </c>
    </row>
    <row r="39" spans="1:12" hidden="1" x14ac:dyDescent="0.25">
      <c r="A39" s="53" t="s">
        <v>23</v>
      </c>
      <c r="B39" s="26"/>
      <c r="E39" s="27" t="s">
        <v>24</v>
      </c>
      <c r="F39" s="25" t="s">
        <v>25</v>
      </c>
      <c r="K39" s="35" t="s">
        <v>612</v>
      </c>
      <c r="L39" s="94">
        <v>196001410009</v>
      </c>
    </row>
    <row r="40" spans="1:12" hidden="1" x14ac:dyDescent="0.25">
      <c r="A40" s="2"/>
      <c r="B40" s="26"/>
      <c r="D40" s="61" t="s">
        <v>3</v>
      </c>
      <c r="E40" s="54" t="s">
        <v>395</v>
      </c>
      <c r="F40" s="55"/>
      <c r="G40" s="36" t="s">
        <v>3</v>
      </c>
      <c r="K40" s="35" t="s">
        <v>613</v>
      </c>
      <c r="L40" s="94">
        <v>196001410009</v>
      </c>
    </row>
    <row r="41" spans="1:12" hidden="1" x14ac:dyDescent="0.25">
      <c r="A41" s="2"/>
      <c r="B41" s="26"/>
      <c r="D41" s="61" t="s">
        <v>5</v>
      </c>
      <c r="E41" s="54" t="s">
        <v>396</v>
      </c>
      <c r="F41" s="56"/>
      <c r="G41" s="36" t="s">
        <v>5</v>
      </c>
      <c r="K41" s="35" t="s">
        <v>614</v>
      </c>
      <c r="L41" s="94">
        <v>196001410009</v>
      </c>
    </row>
    <row r="42" spans="1:12" hidden="1" x14ac:dyDescent="0.25">
      <c r="A42" s="2"/>
      <c r="B42" s="26"/>
      <c r="D42" s="61" t="s">
        <v>2</v>
      </c>
      <c r="E42" s="54" t="s">
        <v>397</v>
      </c>
      <c r="F42" s="56"/>
      <c r="G42" s="36" t="s">
        <v>2</v>
      </c>
      <c r="K42" s="35" t="s">
        <v>589</v>
      </c>
      <c r="L42" s="94">
        <v>196001410009</v>
      </c>
    </row>
    <row r="43" spans="1:12" hidden="1" x14ac:dyDescent="0.25">
      <c r="A43" s="2"/>
      <c r="B43" s="26"/>
      <c r="D43" s="61" t="s">
        <v>15</v>
      </c>
      <c r="E43" s="54" t="s">
        <v>398</v>
      </c>
      <c r="F43" s="56"/>
      <c r="G43" s="36" t="s">
        <v>15</v>
      </c>
      <c r="K43" s="35" t="s">
        <v>597</v>
      </c>
      <c r="L43" s="94">
        <v>196001410009</v>
      </c>
    </row>
    <row r="44" spans="1:12" hidden="1" x14ac:dyDescent="0.25">
      <c r="A44" s="2"/>
      <c r="B44" s="26"/>
      <c r="D44" s="61" t="s">
        <v>16</v>
      </c>
      <c r="E44" s="54" t="s">
        <v>399</v>
      </c>
      <c r="F44" s="56"/>
      <c r="G44" s="36" t="s">
        <v>16</v>
      </c>
      <c r="K44" s="35" t="s">
        <v>590</v>
      </c>
      <c r="L44" s="94">
        <v>196001410010</v>
      </c>
    </row>
    <row r="45" spans="1:12" hidden="1" x14ac:dyDescent="0.25">
      <c r="A45" s="2"/>
      <c r="B45" s="26"/>
      <c r="D45" s="61" t="s">
        <v>14</v>
      </c>
      <c r="E45" s="54" t="s">
        <v>400</v>
      </c>
      <c r="F45" s="56"/>
      <c r="G45" s="36" t="s">
        <v>14</v>
      </c>
      <c r="K45" s="35" t="s">
        <v>574</v>
      </c>
      <c r="L45" s="94">
        <v>196001410010</v>
      </c>
    </row>
    <row r="46" spans="1:12" hidden="1" x14ac:dyDescent="0.25">
      <c r="A46" s="2"/>
      <c r="B46" s="26"/>
      <c r="D46" s="61" t="s">
        <v>18</v>
      </c>
      <c r="E46" s="54" t="s">
        <v>401</v>
      </c>
      <c r="F46" s="56"/>
      <c r="G46" s="36" t="s">
        <v>18</v>
      </c>
      <c r="K46" s="35" t="s">
        <v>620</v>
      </c>
      <c r="L46" s="94">
        <v>196001410011</v>
      </c>
    </row>
    <row r="47" spans="1:12" hidden="1" x14ac:dyDescent="0.25">
      <c r="A47" s="2"/>
      <c r="B47" s="26"/>
      <c r="D47" s="61" t="s">
        <v>19</v>
      </c>
      <c r="E47" s="54" t="s">
        <v>402</v>
      </c>
      <c r="F47" s="56"/>
      <c r="G47" s="36" t="s">
        <v>19</v>
      </c>
      <c r="K47" s="35" t="s">
        <v>575</v>
      </c>
      <c r="L47" s="94">
        <v>196001410011</v>
      </c>
    </row>
    <row r="48" spans="1:12" hidden="1" x14ac:dyDescent="0.25">
      <c r="A48" s="2"/>
      <c r="B48" s="26"/>
      <c r="D48" s="61" t="s">
        <v>20</v>
      </c>
      <c r="E48" s="54" t="s">
        <v>403</v>
      </c>
      <c r="F48" s="56"/>
      <c r="G48" s="36" t="s">
        <v>20</v>
      </c>
      <c r="K48" s="35" t="s">
        <v>616</v>
      </c>
      <c r="L48" s="94">
        <v>196001410011</v>
      </c>
    </row>
    <row r="49" spans="1:12" hidden="1" x14ac:dyDescent="0.25">
      <c r="A49" s="2"/>
      <c r="B49" s="26"/>
      <c r="D49" s="61" t="s">
        <v>21</v>
      </c>
      <c r="E49" s="54" t="s">
        <v>404</v>
      </c>
      <c r="F49" s="56"/>
      <c r="G49" s="36" t="s">
        <v>21</v>
      </c>
      <c r="K49" s="35" t="s">
        <v>617</v>
      </c>
      <c r="L49" s="94">
        <v>196001410011</v>
      </c>
    </row>
    <row r="50" spans="1:12" hidden="1" x14ac:dyDescent="0.25">
      <c r="A50" s="2"/>
      <c r="B50" s="26"/>
      <c r="D50" s="61" t="s">
        <v>9</v>
      </c>
      <c r="E50" s="54" t="s">
        <v>405</v>
      </c>
      <c r="F50" s="56"/>
      <c r="G50" s="36" t="s">
        <v>9</v>
      </c>
      <c r="K50" s="35" t="s">
        <v>618</v>
      </c>
      <c r="L50" s="94">
        <v>196001410011</v>
      </c>
    </row>
    <row r="51" spans="1:12" hidden="1" x14ac:dyDescent="0.25">
      <c r="A51" s="2"/>
      <c r="B51" s="26"/>
      <c r="D51" s="61" t="s">
        <v>13</v>
      </c>
      <c r="E51" s="54" t="s">
        <v>406</v>
      </c>
      <c r="F51" s="56"/>
      <c r="G51" s="36" t="s">
        <v>13</v>
      </c>
      <c r="K51" s="35" t="s">
        <v>619</v>
      </c>
      <c r="L51" s="94">
        <v>196001410011</v>
      </c>
    </row>
    <row r="52" spans="1:12" hidden="1" x14ac:dyDescent="0.25">
      <c r="A52" s="2"/>
      <c r="B52" s="26"/>
      <c r="D52" s="61" t="s">
        <v>34</v>
      </c>
      <c r="E52" s="54" t="s">
        <v>407</v>
      </c>
      <c r="F52" s="56"/>
      <c r="G52" s="36" t="s">
        <v>34</v>
      </c>
      <c r="K52" s="35" t="s">
        <v>591</v>
      </c>
      <c r="L52" s="94">
        <v>196001410011</v>
      </c>
    </row>
    <row r="53" spans="1:12" hidden="1" x14ac:dyDescent="0.25">
      <c r="A53" s="2"/>
      <c r="B53" s="26"/>
      <c r="D53" s="61" t="s">
        <v>35</v>
      </c>
      <c r="E53" s="54" t="s">
        <v>408</v>
      </c>
      <c r="F53" s="56"/>
      <c r="G53" s="36" t="s">
        <v>35</v>
      </c>
      <c r="K53" s="35" t="s">
        <v>598</v>
      </c>
      <c r="L53" s="94">
        <v>196001410011</v>
      </c>
    </row>
    <row r="54" spans="1:12" hidden="1" x14ac:dyDescent="0.25">
      <c r="A54" s="2"/>
      <c r="B54" s="26"/>
      <c r="D54" s="61" t="s">
        <v>12</v>
      </c>
      <c r="E54" s="54" t="s">
        <v>409</v>
      </c>
      <c r="F54" s="56"/>
      <c r="G54" s="36" t="s">
        <v>12</v>
      </c>
      <c r="K54" s="35" t="s">
        <v>565</v>
      </c>
      <c r="L54" s="94">
        <v>196008040001</v>
      </c>
    </row>
    <row r="55" spans="1:12" hidden="1" x14ac:dyDescent="0.25">
      <c r="A55" s="2"/>
      <c r="B55" s="26"/>
      <c r="D55" s="61" t="s">
        <v>36</v>
      </c>
      <c r="E55" s="54" t="s">
        <v>410</v>
      </c>
      <c r="F55" s="56"/>
      <c r="G55" s="36" t="s">
        <v>36</v>
      </c>
      <c r="K55" s="35" t="s">
        <v>621</v>
      </c>
      <c r="L55" s="94">
        <v>196008050001</v>
      </c>
    </row>
    <row r="56" spans="1:12" hidden="1" x14ac:dyDescent="0.25">
      <c r="A56" s="2"/>
      <c r="B56" s="26"/>
      <c r="D56" s="61" t="s">
        <v>4</v>
      </c>
      <c r="E56" s="57" t="s">
        <v>10</v>
      </c>
      <c r="F56" s="56"/>
      <c r="G56" s="36" t="s">
        <v>4</v>
      </c>
      <c r="K56" s="35" t="s">
        <v>576</v>
      </c>
      <c r="L56" s="94">
        <v>196008050001</v>
      </c>
    </row>
    <row r="57" spans="1:12" hidden="1" x14ac:dyDescent="0.25">
      <c r="A57" s="53" t="s">
        <v>26</v>
      </c>
      <c r="B57" s="26"/>
      <c r="D57" s="58"/>
      <c r="E57" s="27" t="s">
        <v>132</v>
      </c>
      <c r="F57" s="25" t="s">
        <v>27</v>
      </c>
      <c r="K57" s="35" t="s">
        <v>592</v>
      </c>
      <c r="L57" s="94">
        <v>196008050001</v>
      </c>
    </row>
    <row r="58" spans="1:12" hidden="1" x14ac:dyDescent="0.25">
      <c r="A58" s="2"/>
      <c r="B58" s="26"/>
      <c r="D58" s="61">
        <v>3</v>
      </c>
      <c r="E58" s="59" t="s">
        <v>538</v>
      </c>
      <c r="F58" s="55"/>
      <c r="G58" s="36" t="s">
        <v>28</v>
      </c>
      <c r="K58" s="35" t="s">
        <v>599</v>
      </c>
      <c r="L58" s="94">
        <v>196008050001</v>
      </c>
    </row>
    <row r="59" spans="1:12" hidden="1" x14ac:dyDescent="0.25">
      <c r="A59" s="2"/>
      <c r="B59" s="26"/>
      <c r="D59" s="61">
        <v>6</v>
      </c>
      <c r="E59" s="60" t="s">
        <v>539</v>
      </c>
      <c r="F59" s="56"/>
      <c r="G59" s="36" t="s">
        <v>29</v>
      </c>
      <c r="K59" s="35" t="s">
        <v>566</v>
      </c>
      <c r="L59" s="94">
        <v>196008060001</v>
      </c>
    </row>
    <row r="60" spans="1:12" hidden="1" x14ac:dyDescent="0.25">
      <c r="A60" s="2"/>
      <c r="B60" s="26"/>
      <c r="D60" s="61">
        <v>8</v>
      </c>
      <c r="E60" s="60" t="s">
        <v>540</v>
      </c>
      <c r="F60" s="56"/>
      <c r="G60" s="36" t="s">
        <v>17</v>
      </c>
      <c r="K60" s="35" t="s">
        <v>622</v>
      </c>
      <c r="L60" s="94">
        <v>196008070001</v>
      </c>
    </row>
    <row r="61" spans="1:12" hidden="1" x14ac:dyDescent="0.25">
      <c r="A61" s="2"/>
      <c r="B61" s="26"/>
      <c r="D61" s="61">
        <v>10</v>
      </c>
      <c r="E61" s="60" t="s">
        <v>541</v>
      </c>
      <c r="F61" s="56"/>
      <c r="G61" s="36">
        <v>10</v>
      </c>
      <c r="K61" s="35" t="s">
        <v>577</v>
      </c>
      <c r="L61" s="94">
        <v>196008070001</v>
      </c>
    </row>
    <row r="62" spans="1:12" hidden="1" x14ac:dyDescent="0.25">
      <c r="A62" s="2"/>
      <c r="B62" s="26"/>
      <c r="D62" s="61">
        <v>12</v>
      </c>
      <c r="E62" s="60" t="s">
        <v>542</v>
      </c>
      <c r="F62" s="56"/>
      <c r="G62" s="36">
        <v>12</v>
      </c>
      <c r="K62" s="35" t="s">
        <v>593</v>
      </c>
      <c r="L62" s="94">
        <v>196008070001</v>
      </c>
    </row>
    <row r="63" spans="1:12" hidden="1" x14ac:dyDescent="0.25">
      <c r="A63" s="2"/>
      <c r="B63" s="26"/>
      <c r="D63" s="61">
        <v>14</v>
      </c>
      <c r="E63" s="60" t="s">
        <v>543</v>
      </c>
      <c r="F63" s="56"/>
      <c r="G63" s="36">
        <v>14</v>
      </c>
      <c r="K63" s="35" t="s">
        <v>600</v>
      </c>
      <c r="L63" s="94">
        <v>196008070001</v>
      </c>
    </row>
    <row r="64" spans="1:12" hidden="1" x14ac:dyDescent="0.25">
      <c r="A64" s="2"/>
      <c r="B64" s="26"/>
      <c r="D64" s="61">
        <v>17</v>
      </c>
      <c r="E64" s="60" t="s">
        <v>544</v>
      </c>
      <c r="F64" s="56"/>
      <c r="G64" s="36">
        <v>17</v>
      </c>
    </row>
    <row r="65" spans="1:7" hidden="1" x14ac:dyDescent="0.25">
      <c r="A65" s="2"/>
      <c r="B65" s="26"/>
      <c r="D65" s="61">
        <v>21</v>
      </c>
      <c r="E65" s="60" t="s">
        <v>545</v>
      </c>
      <c r="F65" s="56"/>
      <c r="G65" s="36">
        <v>21</v>
      </c>
    </row>
    <row r="66" spans="1:7" hidden="1" x14ac:dyDescent="0.25">
      <c r="A66" s="2"/>
      <c r="B66" s="26"/>
      <c r="D66" s="61">
        <v>25</v>
      </c>
      <c r="E66" s="60" t="s">
        <v>546</v>
      </c>
      <c r="F66" s="56"/>
      <c r="G66" s="36">
        <v>25</v>
      </c>
    </row>
    <row r="67" spans="1:7" hidden="1" x14ac:dyDescent="0.25">
      <c r="A67" s="2"/>
      <c r="B67" s="26"/>
      <c r="D67" s="61">
        <v>30</v>
      </c>
      <c r="E67" s="60" t="s">
        <v>547</v>
      </c>
      <c r="F67" s="56"/>
      <c r="G67" s="36">
        <v>30</v>
      </c>
    </row>
    <row r="68" spans="1:7" hidden="1" x14ac:dyDescent="0.25">
      <c r="B68" s="26"/>
      <c r="D68" s="58"/>
    </row>
    <row r="69" spans="1:7" hidden="1" x14ac:dyDescent="0.25">
      <c r="A69" s="53" t="s">
        <v>30</v>
      </c>
      <c r="B69" s="26"/>
      <c r="D69" s="58"/>
      <c r="E69" s="50" t="s">
        <v>31</v>
      </c>
      <c r="F69" s="25" t="s">
        <v>17</v>
      </c>
    </row>
    <row r="70" spans="1:7" hidden="1" x14ac:dyDescent="0.25">
      <c r="A70" s="2"/>
      <c r="B70" s="26"/>
      <c r="D70" s="61">
        <v>0</v>
      </c>
      <c r="E70" s="57" t="s">
        <v>294</v>
      </c>
      <c r="F70" s="55"/>
      <c r="G70" s="36">
        <v>0</v>
      </c>
    </row>
    <row r="71" spans="1:7" hidden="1" x14ac:dyDescent="0.25">
      <c r="A71" s="2"/>
      <c r="B71" s="26"/>
      <c r="D71" s="61" t="s">
        <v>3</v>
      </c>
      <c r="E71" s="57" t="s">
        <v>210</v>
      </c>
      <c r="F71" s="56"/>
      <c r="G71" s="36" t="s">
        <v>3</v>
      </c>
    </row>
    <row r="72" spans="1:7" hidden="1" x14ac:dyDescent="0.25">
      <c r="A72" s="2"/>
      <c r="B72" s="26"/>
      <c r="D72" s="61" t="s">
        <v>5</v>
      </c>
      <c r="E72" s="57" t="s">
        <v>211</v>
      </c>
      <c r="F72" s="56"/>
      <c r="G72" s="36" t="s">
        <v>5</v>
      </c>
    </row>
    <row r="73" spans="1:7" hidden="1" x14ac:dyDescent="0.25">
      <c r="A73" s="2"/>
      <c r="B73" s="26"/>
      <c r="D73" s="61" t="s">
        <v>2</v>
      </c>
      <c r="E73" s="57" t="s">
        <v>212</v>
      </c>
      <c r="F73" s="56"/>
      <c r="G73" s="36" t="s">
        <v>2</v>
      </c>
    </row>
    <row r="74" spans="1:7" hidden="1" x14ac:dyDescent="0.25">
      <c r="A74" s="2"/>
      <c r="B74" s="26"/>
      <c r="D74" s="61" t="s">
        <v>15</v>
      </c>
      <c r="E74" s="57" t="s">
        <v>213</v>
      </c>
      <c r="F74" s="56"/>
      <c r="G74" s="36" t="s">
        <v>15</v>
      </c>
    </row>
    <row r="75" spans="1:7" hidden="1" x14ac:dyDescent="0.25">
      <c r="A75" s="2"/>
      <c r="B75" s="26"/>
      <c r="D75" s="61" t="s">
        <v>4</v>
      </c>
      <c r="E75" s="57" t="s">
        <v>10</v>
      </c>
      <c r="F75" s="56"/>
      <c r="G75" s="36" t="s">
        <v>4</v>
      </c>
    </row>
    <row r="76" spans="1:7" hidden="1" x14ac:dyDescent="0.25">
      <c r="B76" s="26"/>
      <c r="D76" s="58"/>
    </row>
    <row r="77" spans="1:7" hidden="1" x14ac:dyDescent="0.25">
      <c r="A77" s="53" t="s">
        <v>187</v>
      </c>
      <c r="B77" s="26"/>
      <c r="D77" s="71" t="s">
        <v>548</v>
      </c>
      <c r="E77" s="27" t="s">
        <v>194</v>
      </c>
      <c r="F77" s="35" t="s">
        <v>548</v>
      </c>
    </row>
    <row r="78" spans="1:7" hidden="1" x14ac:dyDescent="0.25">
      <c r="A78" s="2"/>
      <c r="B78" s="26"/>
      <c r="D78" s="61" t="s">
        <v>554</v>
      </c>
      <c r="E78" s="27" t="s">
        <v>549</v>
      </c>
      <c r="F78" s="61" t="s">
        <v>554</v>
      </c>
    </row>
    <row r="79" spans="1:7" hidden="1" x14ac:dyDescent="0.25">
      <c r="A79" s="2"/>
      <c r="B79" s="26"/>
      <c r="D79" s="61" t="s">
        <v>555</v>
      </c>
      <c r="E79" s="27" t="s">
        <v>550</v>
      </c>
      <c r="F79" s="61" t="s">
        <v>555</v>
      </c>
    </row>
    <row r="80" spans="1:7" hidden="1" x14ac:dyDescent="0.25">
      <c r="B80" s="26"/>
      <c r="D80" s="58"/>
    </row>
    <row r="81" spans="1:7" hidden="1" x14ac:dyDescent="0.25">
      <c r="A81" s="53" t="s">
        <v>11</v>
      </c>
      <c r="B81" s="26"/>
      <c r="D81" s="58"/>
      <c r="E81" s="27" t="s">
        <v>133</v>
      </c>
      <c r="F81" s="62" t="s">
        <v>7</v>
      </c>
    </row>
    <row r="82" spans="1:7" hidden="1" x14ac:dyDescent="0.25">
      <c r="A82" s="2"/>
      <c r="B82" s="26"/>
      <c r="D82" s="61" t="s">
        <v>8</v>
      </c>
      <c r="E82" s="59" t="s">
        <v>214</v>
      </c>
      <c r="F82" s="55"/>
      <c r="G82" s="36" t="s">
        <v>8</v>
      </c>
    </row>
    <row r="83" spans="1:7" hidden="1" x14ac:dyDescent="0.25">
      <c r="A83" s="2"/>
      <c r="B83" s="26"/>
      <c r="D83" s="61" t="s">
        <v>22</v>
      </c>
      <c r="E83" s="60" t="s">
        <v>282</v>
      </c>
      <c r="F83" s="56"/>
      <c r="G83" s="36" t="s">
        <v>22</v>
      </c>
    </row>
    <row r="84" spans="1:7" hidden="1" x14ac:dyDescent="0.25">
      <c r="A84" s="2"/>
      <c r="B84" s="26"/>
      <c r="D84" s="61" t="s">
        <v>81</v>
      </c>
      <c r="E84" s="60" t="s">
        <v>283</v>
      </c>
      <c r="F84" s="56"/>
      <c r="G84" s="36" t="s">
        <v>81</v>
      </c>
    </row>
    <row r="85" spans="1:7" hidden="1" x14ac:dyDescent="0.25">
      <c r="A85" s="2"/>
      <c r="B85" s="26"/>
      <c r="D85" s="61" t="s">
        <v>429</v>
      </c>
      <c r="E85" s="60" t="s">
        <v>430</v>
      </c>
      <c r="F85" s="56"/>
      <c r="G85" s="36" t="s">
        <v>429</v>
      </c>
    </row>
    <row r="86" spans="1:7" hidden="1" x14ac:dyDescent="0.25">
      <c r="A86" s="2"/>
      <c r="B86" s="26"/>
      <c r="D86" s="61" t="s">
        <v>440</v>
      </c>
      <c r="E86" s="57" t="s">
        <v>531</v>
      </c>
      <c r="G86" s="36" t="s">
        <v>440</v>
      </c>
    </row>
    <row r="87" spans="1:7" hidden="1" x14ac:dyDescent="0.25">
      <c r="A87" s="2"/>
      <c r="B87" s="26"/>
      <c r="D87" s="61" t="s">
        <v>530</v>
      </c>
      <c r="E87" s="57" t="s">
        <v>532</v>
      </c>
      <c r="G87" s="36" t="s">
        <v>530</v>
      </c>
    </row>
    <row r="88" spans="1:7" hidden="1" x14ac:dyDescent="0.25">
      <c r="B88" s="26"/>
      <c r="D88" s="58"/>
    </row>
    <row r="89" spans="1:7" hidden="1" x14ac:dyDescent="0.25">
      <c r="A89" s="53" t="s">
        <v>32</v>
      </c>
      <c r="B89" s="26"/>
      <c r="D89" s="58"/>
      <c r="E89" s="27" t="s">
        <v>274</v>
      </c>
      <c r="F89" s="36">
        <v>12</v>
      </c>
    </row>
    <row r="90" spans="1:7" hidden="1" x14ac:dyDescent="0.25">
      <c r="A90" s="2"/>
      <c r="B90" s="26"/>
      <c r="D90" s="72" t="s">
        <v>12</v>
      </c>
      <c r="E90" s="57" t="s">
        <v>215</v>
      </c>
      <c r="F90" s="64"/>
      <c r="G90" s="63" t="s">
        <v>12</v>
      </c>
    </row>
    <row r="91" spans="1:7" hidden="1" x14ac:dyDescent="0.25">
      <c r="A91" s="2"/>
      <c r="B91" s="26"/>
      <c r="D91" s="72" t="s">
        <v>9</v>
      </c>
      <c r="E91" s="57" t="s">
        <v>216</v>
      </c>
      <c r="F91" s="64"/>
      <c r="G91" s="63" t="s">
        <v>9</v>
      </c>
    </row>
    <row r="92" spans="1:7" hidden="1" x14ac:dyDescent="0.25">
      <c r="A92" s="2"/>
      <c r="B92" s="26"/>
      <c r="D92" s="72" t="s">
        <v>2</v>
      </c>
      <c r="E92" s="57" t="s">
        <v>217</v>
      </c>
      <c r="F92" s="64"/>
      <c r="G92" s="63" t="s">
        <v>2</v>
      </c>
    </row>
    <row r="93" spans="1:7" hidden="1" x14ac:dyDescent="0.25">
      <c r="A93" s="2"/>
      <c r="B93" s="26"/>
      <c r="D93" s="72" t="s">
        <v>15</v>
      </c>
      <c r="E93" s="57" t="s">
        <v>218</v>
      </c>
      <c r="F93" s="64"/>
      <c r="G93" s="63" t="s">
        <v>15</v>
      </c>
    </row>
    <row r="94" spans="1:7" hidden="1" x14ac:dyDescent="0.25">
      <c r="A94" s="2"/>
      <c r="B94" s="26"/>
      <c r="D94" s="72" t="s">
        <v>16</v>
      </c>
      <c r="E94" s="57" t="s">
        <v>295</v>
      </c>
      <c r="F94" s="64"/>
      <c r="G94" s="63" t="s">
        <v>16</v>
      </c>
    </row>
    <row r="95" spans="1:7" hidden="1" x14ac:dyDescent="0.25">
      <c r="A95" s="2"/>
      <c r="B95" s="26"/>
      <c r="D95" s="72" t="s">
        <v>14</v>
      </c>
      <c r="E95" s="57" t="s">
        <v>296</v>
      </c>
      <c r="F95" s="64"/>
      <c r="G95" s="63" t="s">
        <v>14</v>
      </c>
    </row>
    <row r="96" spans="1:7" hidden="1" x14ac:dyDescent="0.25">
      <c r="A96" s="2"/>
      <c r="B96" s="26"/>
      <c r="D96" s="72" t="s">
        <v>18</v>
      </c>
      <c r="E96" s="57" t="s">
        <v>297</v>
      </c>
      <c r="F96" s="64"/>
      <c r="G96" s="63" t="s">
        <v>18</v>
      </c>
    </row>
    <row r="97" spans="1:7" hidden="1" x14ac:dyDescent="0.25">
      <c r="A97" s="2"/>
      <c r="B97" s="26"/>
      <c r="D97" s="72" t="s">
        <v>19</v>
      </c>
      <c r="E97" s="57" t="s">
        <v>298</v>
      </c>
      <c r="F97" s="64"/>
      <c r="G97" s="63" t="s">
        <v>19</v>
      </c>
    </row>
    <row r="98" spans="1:7" hidden="1" x14ac:dyDescent="0.25">
      <c r="A98" s="2"/>
      <c r="B98" s="26"/>
      <c r="D98" s="61" t="s">
        <v>4</v>
      </c>
      <c r="E98" s="57" t="s">
        <v>10</v>
      </c>
      <c r="F98" s="56"/>
      <c r="G98" s="36" t="s">
        <v>4</v>
      </c>
    </row>
    <row r="99" spans="1:7" hidden="1" x14ac:dyDescent="0.25">
      <c r="B99" s="26"/>
      <c r="D99" s="58"/>
    </row>
    <row r="100" spans="1:7" hidden="1" x14ac:dyDescent="0.25">
      <c r="A100" s="53" t="s">
        <v>33</v>
      </c>
      <c r="B100" s="26"/>
      <c r="D100" s="58" t="s">
        <v>562</v>
      </c>
      <c r="E100" s="27" t="s">
        <v>183</v>
      </c>
      <c r="F100" s="36">
        <v>13</v>
      </c>
      <c r="G100" s="26" t="s">
        <v>562</v>
      </c>
    </row>
    <row r="101" spans="1:7" hidden="1" x14ac:dyDescent="0.25">
      <c r="A101" s="2"/>
      <c r="B101" s="26"/>
      <c r="D101" s="61" t="s">
        <v>554</v>
      </c>
      <c r="E101" s="59" t="s">
        <v>39</v>
      </c>
      <c r="F101" s="55"/>
      <c r="G101" s="25">
        <v>0</v>
      </c>
    </row>
    <row r="102" spans="1:7" hidden="1" x14ac:dyDescent="0.25">
      <c r="A102" s="2"/>
      <c r="B102" s="26"/>
      <c r="D102" s="61">
        <v>1</v>
      </c>
      <c r="E102" s="57" t="s">
        <v>240</v>
      </c>
      <c r="F102" s="56"/>
      <c r="G102" s="25">
        <v>1</v>
      </c>
    </row>
    <row r="103" spans="1:7" hidden="1" x14ac:dyDescent="0.25">
      <c r="A103" s="2"/>
      <c r="B103" s="26"/>
      <c r="D103" s="61" t="s">
        <v>3</v>
      </c>
      <c r="E103" s="57" t="s">
        <v>219</v>
      </c>
      <c r="F103" s="56"/>
      <c r="G103" s="25" t="s">
        <v>3</v>
      </c>
    </row>
    <row r="104" spans="1:7" hidden="1" x14ac:dyDescent="0.25">
      <c r="A104" s="2"/>
      <c r="B104" s="26"/>
      <c r="D104" s="61" t="s">
        <v>5</v>
      </c>
      <c r="E104" s="57" t="s">
        <v>220</v>
      </c>
      <c r="F104" s="56"/>
      <c r="G104" s="25" t="s">
        <v>5</v>
      </c>
    </row>
    <row r="105" spans="1:7" hidden="1" x14ac:dyDescent="0.25">
      <c r="A105" s="2"/>
      <c r="B105" s="26"/>
      <c r="D105" s="61" t="s">
        <v>2</v>
      </c>
      <c r="E105" s="57" t="s">
        <v>221</v>
      </c>
      <c r="F105" s="56"/>
      <c r="G105" s="25" t="s">
        <v>2</v>
      </c>
    </row>
    <row r="106" spans="1:7" hidden="1" x14ac:dyDescent="0.25">
      <c r="A106" s="2"/>
      <c r="B106" s="26"/>
      <c r="D106" s="61" t="s">
        <v>15</v>
      </c>
      <c r="E106" s="57" t="s">
        <v>222</v>
      </c>
      <c r="F106" s="56"/>
      <c r="G106" s="25" t="s">
        <v>15</v>
      </c>
    </row>
    <row r="107" spans="1:7" hidden="1" x14ac:dyDescent="0.25">
      <c r="A107" s="2"/>
      <c r="B107" s="26"/>
      <c r="D107" s="61" t="s">
        <v>16</v>
      </c>
      <c r="E107" s="57" t="s">
        <v>223</v>
      </c>
      <c r="F107" s="56"/>
      <c r="G107" s="25" t="s">
        <v>16</v>
      </c>
    </row>
    <row r="108" spans="1:7" hidden="1" x14ac:dyDescent="0.25">
      <c r="A108" s="2"/>
      <c r="B108" s="26"/>
      <c r="D108" s="61" t="s">
        <v>14</v>
      </c>
      <c r="E108" s="57" t="s">
        <v>224</v>
      </c>
      <c r="F108" s="56"/>
      <c r="G108" s="25" t="s">
        <v>14</v>
      </c>
    </row>
    <row r="109" spans="1:7" hidden="1" x14ac:dyDescent="0.25">
      <c r="A109" s="2"/>
      <c r="B109" s="26"/>
      <c r="D109" s="61" t="s">
        <v>18</v>
      </c>
      <c r="E109" s="57" t="s">
        <v>225</v>
      </c>
      <c r="F109" s="56"/>
      <c r="G109" s="25" t="s">
        <v>18</v>
      </c>
    </row>
    <row r="110" spans="1:7" hidden="1" x14ac:dyDescent="0.25">
      <c r="A110" s="2"/>
      <c r="B110" s="26"/>
      <c r="D110" s="61" t="s">
        <v>19</v>
      </c>
      <c r="E110" s="57" t="s">
        <v>226</v>
      </c>
      <c r="F110" s="56"/>
      <c r="G110" s="25" t="s">
        <v>19</v>
      </c>
    </row>
    <row r="111" spans="1:7" hidden="1" x14ac:dyDescent="0.25">
      <c r="A111" s="2"/>
      <c r="B111" s="26"/>
      <c r="D111" s="61" t="s">
        <v>20</v>
      </c>
      <c r="E111" s="57" t="s">
        <v>227</v>
      </c>
      <c r="F111" s="56"/>
      <c r="G111" s="25" t="s">
        <v>20</v>
      </c>
    </row>
    <row r="112" spans="1:7" hidden="1" x14ac:dyDescent="0.25">
      <c r="A112" s="2"/>
      <c r="B112" s="26"/>
      <c r="D112" s="61" t="s">
        <v>21</v>
      </c>
      <c r="E112" s="57" t="s">
        <v>228</v>
      </c>
      <c r="F112" s="56"/>
      <c r="G112" s="25" t="s">
        <v>21</v>
      </c>
    </row>
    <row r="113" spans="1:7" hidden="1" x14ac:dyDescent="0.25">
      <c r="A113" s="2"/>
      <c r="B113" s="26"/>
      <c r="D113" s="61" t="s">
        <v>9</v>
      </c>
      <c r="E113" s="57" t="s">
        <v>229</v>
      </c>
      <c r="F113" s="56"/>
      <c r="G113" s="25" t="s">
        <v>9</v>
      </c>
    </row>
    <row r="114" spans="1:7" hidden="1" x14ac:dyDescent="0.25">
      <c r="A114" s="2"/>
      <c r="B114" s="26"/>
      <c r="D114" s="61" t="s">
        <v>13</v>
      </c>
      <c r="E114" s="57" t="s">
        <v>230</v>
      </c>
      <c r="F114" s="56"/>
      <c r="G114" s="25" t="s">
        <v>13</v>
      </c>
    </row>
    <row r="115" spans="1:7" hidden="1" x14ac:dyDescent="0.25">
      <c r="A115" s="2"/>
      <c r="B115" s="26"/>
      <c r="D115" s="61" t="s">
        <v>34</v>
      </c>
      <c r="E115" s="57" t="s">
        <v>231</v>
      </c>
      <c r="F115" s="56"/>
      <c r="G115" s="25" t="s">
        <v>34</v>
      </c>
    </row>
    <row r="116" spans="1:7" hidden="1" x14ac:dyDescent="0.25">
      <c r="A116" s="2"/>
      <c r="B116" s="26"/>
      <c r="D116" s="61" t="s">
        <v>35</v>
      </c>
      <c r="E116" s="57" t="s">
        <v>232</v>
      </c>
      <c r="F116" s="56"/>
      <c r="G116" s="25" t="s">
        <v>35</v>
      </c>
    </row>
    <row r="117" spans="1:7" hidden="1" x14ac:dyDescent="0.25">
      <c r="A117" s="2"/>
      <c r="B117" s="26"/>
      <c r="D117" s="61" t="s">
        <v>12</v>
      </c>
      <c r="E117" s="57" t="s">
        <v>233</v>
      </c>
      <c r="F117" s="56"/>
      <c r="G117" s="25" t="s">
        <v>12</v>
      </c>
    </row>
    <row r="118" spans="1:7" hidden="1" x14ac:dyDescent="0.25">
      <c r="A118" s="2"/>
      <c r="B118" s="26"/>
      <c r="D118" s="61" t="s">
        <v>36</v>
      </c>
      <c r="E118" s="57" t="s">
        <v>234</v>
      </c>
      <c r="F118" s="56"/>
      <c r="G118" s="25" t="s">
        <v>36</v>
      </c>
    </row>
    <row r="119" spans="1:7" hidden="1" x14ac:dyDescent="0.25">
      <c r="A119" s="2"/>
      <c r="B119" s="26"/>
      <c r="D119" s="61" t="s">
        <v>37</v>
      </c>
      <c r="E119" s="57" t="s">
        <v>235</v>
      </c>
      <c r="F119" s="56"/>
      <c r="G119" s="25" t="s">
        <v>37</v>
      </c>
    </row>
    <row r="120" spans="1:7" hidden="1" x14ac:dyDescent="0.25">
      <c r="A120" s="2"/>
      <c r="B120" s="26"/>
      <c r="D120" s="61" t="s">
        <v>38</v>
      </c>
      <c r="E120" s="57" t="s">
        <v>236</v>
      </c>
      <c r="F120" s="56"/>
      <c r="G120" s="25" t="s">
        <v>38</v>
      </c>
    </row>
    <row r="121" spans="1:7" hidden="1" x14ac:dyDescent="0.25">
      <c r="A121" s="2"/>
      <c r="B121" s="26"/>
      <c r="D121" s="61" t="s">
        <v>40</v>
      </c>
      <c r="E121" s="57" t="s">
        <v>237</v>
      </c>
      <c r="F121" s="56"/>
      <c r="G121" s="25" t="s">
        <v>40</v>
      </c>
    </row>
    <row r="122" spans="1:7" hidden="1" x14ac:dyDescent="0.25">
      <c r="A122" s="2"/>
      <c r="B122" s="26"/>
      <c r="D122" s="61" t="s">
        <v>58</v>
      </c>
      <c r="E122" s="57" t="s">
        <v>238</v>
      </c>
      <c r="F122" s="56"/>
      <c r="G122" s="25" t="s">
        <v>58</v>
      </c>
    </row>
    <row r="123" spans="1:7" hidden="1" x14ac:dyDescent="0.25">
      <c r="A123" s="2"/>
      <c r="B123" s="26"/>
      <c r="D123" s="61" t="s">
        <v>59</v>
      </c>
      <c r="E123" s="57" t="s">
        <v>239</v>
      </c>
      <c r="F123" s="56"/>
      <c r="G123" s="25" t="s">
        <v>59</v>
      </c>
    </row>
    <row r="124" spans="1:7" hidden="1" x14ac:dyDescent="0.25">
      <c r="A124" s="2"/>
      <c r="B124" s="26"/>
      <c r="D124" s="61" t="s">
        <v>4</v>
      </c>
      <c r="E124" s="57" t="s">
        <v>10</v>
      </c>
      <c r="F124" s="56"/>
      <c r="G124" s="25" t="s">
        <v>4</v>
      </c>
    </row>
    <row r="125" spans="1:7" hidden="1" x14ac:dyDescent="0.25">
      <c r="B125" s="26"/>
      <c r="D125" s="58"/>
    </row>
    <row r="126" spans="1:7" hidden="1" x14ac:dyDescent="0.25">
      <c r="A126" s="53" t="s">
        <v>41</v>
      </c>
      <c r="B126" s="26"/>
      <c r="D126" s="58"/>
      <c r="E126" s="27" t="s">
        <v>241</v>
      </c>
      <c r="F126" s="36">
        <v>14</v>
      </c>
    </row>
    <row r="127" spans="1:7" hidden="1" x14ac:dyDescent="0.25">
      <c r="A127" s="2"/>
      <c r="B127" s="26"/>
      <c r="D127" s="61">
        <v>0</v>
      </c>
      <c r="E127" s="59" t="s">
        <v>42</v>
      </c>
      <c r="F127" s="55"/>
      <c r="G127" s="36">
        <v>0</v>
      </c>
    </row>
    <row r="128" spans="1:7" hidden="1" x14ac:dyDescent="0.25">
      <c r="A128" s="2"/>
      <c r="B128" s="26"/>
      <c r="D128" s="61" t="s">
        <v>3</v>
      </c>
      <c r="E128" s="57" t="s">
        <v>242</v>
      </c>
      <c r="F128" s="56"/>
      <c r="G128" s="36" t="s">
        <v>3</v>
      </c>
    </row>
    <row r="129" spans="1:7" hidden="1" x14ac:dyDescent="0.25">
      <c r="A129" s="2"/>
      <c r="B129" s="26"/>
      <c r="D129" s="61" t="s">
        <v>5</v>
      </c>
      <c r="E129" s="57" t="s">
        <v>243</v>
      </c>
      <c r="F129" s="56"/>
      <c r="G129" s="36" t="s">
        <v>5</v>
      </c>
    </row>
    <row r="130" spans="1:7" hidden="1" x14ac:dyDescent="0.25">
      <c r="A130" s="2"/>
      <c r="B130" s="26"/>
      <c r="D130" s="61" t="s">
        <v>2</v>
      </c>
      <c r="E130" s="57" t="s">
        <v>244</v>
      </c>
      <c r="F130" s="56"/>
      <c r="G130" s="36" t="s">
        <v>2</v>
      </c>
    </row>
    <row r="131" spans="1:7" hidden="1" x14ac:dyDescent="0.25">
      <c r="A131" s="2"/>
      <c r="B131" s="26"/>
      <c r="D131" s="61" t="s">
        <v>15</v>
      </c>
      <c r="E131" s="57" t="s">
        <v>245</v>
      </c>
      <c r="F131" s="56"/>
      <c r="G131" s="36" t="s">
        <v>15</v>
      </c>
    </row>
    <row r="132" spans="1:7" hidden="1" x14ac:dyDescent="0.25">
      <c r="A132" s="2"/>
      <c r="B132" s="26"/>
      <c r="D132" s="61" t="s">
        <v>16</v>
      </c>
      <c r="E132" s="57" t="s">
        <v>246</v>
      </c>
      <c r="F132" s="56"/>
      <c r="G132" s="36" t="s">
        <v>16</v>
      </c>
    </row>
    <row r="133" spans="1:7" hidden="1" x14ac:dyDescent="0.25">
      <c r="A133" s="2"/>
      <c r="B133" s="26"/>
      <c r="D133" s="61" t="s">
        <v>14</v>
      </c>
      <c r="E133" s="57" t="s">
        <v>247</v>
      </c>
      <c r="F133" s="56"/>
      <c r="G133" s="36" t="s">
        <v>14</v>
      </c>
    </row>
    <row r="134" spans="1:7" hidden="1" x14ac:dyDescent="0.25">
      <c r="A134" s="2"/>
      <c r="B134" s="26"/>
      <c r="D134" s="61" t="s">
        <v>18</v>
      </c>
      <c r="E134" s="57" t="s">
        <v>248</v>
      </c>
      <c r="F134" s="56"/>
      <c r="G134" s="36" t="s">
        <v>18</v>
      </c>
    </row>
    <row r="135" spans="1:7" hidden="1" x14ac:dyDescent="0.25">
      <c r="A135" s="2"/>
      <c r="B135" s="26"/>
      <c r="D135" s="61" t="s">
        <v>19</v>
      </c>
      <c r="E135" s="57" t="s">
        <v>226</v>
      </c>
      <c r="F135" s="56"/>
      <c r="G135" s="36" t="s">
        <v>19</v>
      </c>
    </row>
    <row r="136" spans="1:7" hidden="1" x14ac:dyDescent="0.25">
      <c r="A136" s="2"/>
      <c r="B136" s="26"/>
      <c r="D136" s="61" t="s">
        <v>20</v>
      </c>
      <c r="E136" s="57" t="s">
        <v>227</v>
      </c>
      <c r="F136" s="56"/>
      <c r="G136" s="36" t="s">
        <v>20</v>
      </c>
    </row>
    <row r="137" spans="1:7" hidden="1" x14ac:dyDescent="0.25">
      <c r="A137" s="2"/>
      <c r="B137" s="26"/>
      <c r="D137" s="61" t="s">
        <v>21</v>
      </c>
      <c r="E137" s="57" t="s">
        <v>228</v>
      </c>
      <c r="F137" s="56"/>
      <c r="G137" s="36" t="s">
        <v>21</v>
      </c>
    </row>
    <row r="138" spans="1:7" hidden="1" x14ac:dyDescent="0.25">
      <c r="A138" s="2"/>
      <c r="B138" s="26"/>
      <c r="D138" s="61" t="s">
        <v>9</v>
      </c>
      <c r="E138" s="57" t="s">
        <v>229</v>
      </c>
      <c r="F138" s="56"/>
      <c r="G138" s="36" t="s">
        <v>9</v>
      </c>
    </row>
    <row r="139" spans="1:7" hidden="1" x14ac:dyDescent="0.25">
      <c r="A139" s="2"/>
      <c r="B139" s="26"/>
      <c r="D139" s="61" t="s">
        <v>13</v>
      </c>
      <c r="E139" s="57" t="s">
        <v>230</v>
      </c>
      <c r="F139" s="56"/>
      <c r="G139" s="36" t="s">
        <v>13</v>
      </c>
    </row>
    <row r="140" spans="1:7" hidden="1" x14ac:dyDescent="0.25">
      <c r="A140" s="2"/>
      <c r="B140" s="26"/>
      <c r="D140" s="61" t="s">
        <v>34</v>
      </c>
      <c r="E140" s="57" t="s">
        <v>231</v>
      </c>
      <c r="F140" s="56"/>
      <c r="G140" s="36" t="s">
        <v>34</v>
      </c>
    </row>
    <row r="141" spans="1:7" hidden="1" x14ac:dyDescent="0.25">
      <c r="A141" s="2"/>
      <c r="B141" s="26"/>
      <c r="D141" s="61" t="s">
        <v>35</v>
      </c>
      <c r="E141" s="57" t="s">
        <v>232</v>
      </c>
      <c r="F141" s="56"/>
      <c r="G141" s="36" t="s">
        <v>35</v>
      </c>
    </row>
    <row r="142" spans="1:7" hidden="1" x14ac:dyDescent="0.25">
      <c r="A142" s="2"/>
      <c r="B142" s="26"/>
      <c r="D142" s="61" t="s">
        <v>12</v>
      </c>
      <c r="E142" s="57" t="s">
        <v>233</v>
      </c>
      <c r="F142" s="56"/>
      <c r="G142" s="36" t="s">
        <v>12</v>
      </c>
    </row>
    <row r="143" spans="1:7" hidden="1" x14ac:dyDescent="0.25">
      <c r="A143" s="2"/>
      <c r="B143" s="26"/>
      <c r="D143" s="61" t="s">
        <v>36</v>
      </c>
      <c r="E143" s="57" t="s">
        <v>234</v>
      </c>
      <c r="F143" s="56"/>
      <c r="G143" s="36" t="s">
        <v>36</v>
      </c>
    </row>
    <row r="144" spans="1:7" hidden="1" x14ac:dyDescent="0.25">
      <c r="A144" s="2"/>
      <c r="B144" s="26"/>
      <c r="D144" s="61" t="s">
        <v>37</v>
      </c>
      <c r="E144" s="57" t="s">
        <v>235</v>
      </c>
      <c r="F144" s="56"/>
      <c r="G144" s="36" t="s">
        <v>37</v>
      </c>
    </row>
    <row r="145" spans="1:7" hidden="1" x14ac:dyDescent="0.25">
      <c r="A145" s="2"/>
      <c r="B145" s="26"/>
      <c r="D145" s="61" t="s">
        <v>38</v>
      </c>
      <c r="E145" s="57" t="s">
        <v>236</v>
      </c>
      <c r="F145" s="56"/>
      <c r="G145" s="36" t="s">
        <v>38</v>
      </c>
    </row>
    <row r="146" spans="1:7" hidden="1" x14ac:dyDescent="0.25">
      <c r="A146" s="2"/>
      <c r="B146" s="26"/>
      <c r="D146" s="61" t="s">
        <v>40</v>
      </c>
      <c r="E146" s="57" t="s">
        <v>237</v>
      </c>
      <c r="F146" s="56"/>
      <c r="G146" s="36" t="s">
        <v>40</v>
      </c>
    </row>
    <row r="147" spans="1:7" hidden="1" x14ac:dyDescent="0.25">
      <c r="A147" s="2"/>
      <c r="B147" s="26"/>
      <c r="D147" s="61" t="s">
        <v>58</v>
      </c>
      <c r="E147" s="57" t="s">
        <v>238</v>
      </c>
      <c r="F147" s="56"/>
      <c r="G147" s="36" t="s">
        <v>58</v>
      </c>
    </row>
    <row r="148" spans="1:7" hidden="1" x14ac:dyDescent="0.25">
      <c r="A148" s="2"/>
      <c r="B148" s="26"/>
      <c r="D148" s="61" t="s">
        <v>59</v>
      </c>
      <c r="E148" s="57" t="s">
        <v>239</v>
      </c>
      <c r="F148" s="56"/>
      <c r="G148" s="36" t="s">
        <v>59</v>
      </c>
    </row>
    <row r="149" spans="1:7" hidden="1" x14ac:dyDescent="0.25">
      <c r="A149" s="2"/>
      <c r="B149" s="26"/>
      <c r="D149" s="61">
        <v>1</v>
      </c>
      <c r="E149" s="57" t="s">
        <v>240</v>
      </c>
      <c r="F149" s="56"/>
      <c r="G149" s="36">
        <v>1</v>
      </c>
    </row>
    <row r="150" spans="1:7" hidden="1" x14ac:dyDescent="0.25">
      <c r="A150" s="2"/>
      <c r="B150" s="26"/>
      <c r="D150" s="61" t="s">
        <v>4</v>
      </c>
      <c r="E150" s="57" t="s">
        <v>10</v>
      </c>
      <c r="F150" s="56"/>
      <c r="G150" s="36" t="s">
        <v>4</v>
      </c>
    </row>
    <row r="151" spans="1:7" hidden="1" x14ac:dyDescent="0.25">
      <c r="B151" s="26"/>
      <c r="D151" s="58"/>
    </row>
    <row r="152" spans="1:7" hidden="1" x14ac:dyDescent="0.25">
      <c r="A152" s="53" t="s">
        <v>43</v>
      </c>
      <c r="B152" s="26"/>
      <c r="D152" s="58"/>
      <c r="E152" s="27" t="s">
        <v>44</v>
      </c>
      <c r="F152" s="36">
        <v>15</v>
      </c>
    </row>
    <row r="153" spans="1:7" hidden="1" x14ac:dyDescent="0.25">
      <c r="A153" s="2"/>
      <c r="B153" s="26"/>
      <c r="D153" s="61">
        <v>0</v>
      </c>
      <c r="E153" s="27" t="s">
        <v>276</v>
      </c>
      <c r="F153" s="55"/>
      <c r="G153" s="25">
        <v>0</v>
      </c>
    </row>
    <row r="154" spans="1:7" hidden="1" x14ac:dyDescent="0.25">
      <c r="A154" s="2"/>
      <c r="B154" s="26"/>
      <c r="D154" s="61">
        <v>1</v>
      </c>
      <c r="E154" s="27" t="s">
        <v>250</v>
      </c>
      <c r="F154" s="56"/>
      <c r="G154" s="25">
        <v>1</v>
      </c>
    </row>
    <row r="155" spans="1:7" hidden="1" x14ac:dyDescent="0.25">
      <c r="A155" s="2"/>
      <c r="B155" s="26"/>
      <c r="D155" s="61">
        <v>2</v>
      </c>
      <c r="E155" s="27" t="s">
        <v>251</v>
      </c>
      <c r="F155" s="56"/>
      <c r="G155" s="25">
        <v>2</v>
      </c>
    </row>
    <row r="156" spans="1:7" hidden="1" x14ac:dyDescent="0.25">
      <c r="A156" s="2"/>
      <c r="B156" s="26"/>
      <c r="D156" s="61">
        <v>3</v>
      </c>
      <c r="E156" s="27" t="s">
        <v>277</v>
      </c>
      <c r="F156" s="56"/>
      <c r="G156" s="25">
        <v>3</v>
      </c>
    </row>
    <row r="157" spans="1:7" hidden="1" x14ac:dyDescent="0.25">
      <c r="A157" s="2"/>
      <c r="B157" s="26"/>
      <c r="D157" s="61">
        <v>4</v>
      </c>
      <c r="E157" s="27" t="s">
        <v>299</v>
      </c>
      <c r="F157" s="56"/>
      <c r="G157" s="25">
        <v>4</v>
      </c>
    </row>
    <row r="158" spans="1:7" hidden="1" x14ac:dyDescent="0.25">
      <c r="A158" s="2"/>
      <c r="B158" s="26"/>
      <c r="D158" s="61">
        <v>5</v>
      </c>
      <c r="E158" s="27" t="s">
        <v>252</v>
      </c>
      <c r="F158" s="56"/>
      <c r="G158" s="25">
        <v>5</v>
      </c>
    </row>
    <row r="159" spans="1:7" hidden="1" x14ac:dyDescent="0.25">
      <c r="A159" s="2"/>
      <c r="B159" s="26"/>
      <c r="D159" s="61">
        <v>6</v>
      </c>
      <c r="E159" s="27" t="s">
        <v>249</v>
      </c>
      <c r="F159" s="56"/>
      <c r="G159" s="25">
        <v>6</v>
      </c>
    </row>
    <row r="160" spans="1:7" hidden="1" x14ac:dyDescent="0.25">
      <c r="A160" s="2"/>
      <c r="B160" s="26"/>
      <c r="D160" s="61">
        <v>7</v>
      </c>
      <c r="E160" s="27" t="s">
        <v>278</v>
      </c>
      <c r="F160" s="56"/>
      <c r="G160" s="25">
        <v>7</v>
      </c>
    </row>
    <row r="161" spans="1:7" hidden="1" x14ac:dyDescent="0.25">
      <c r="A161" s="2"/>
      <c r="B161" s="26"/>
      <c r="D161" s="61">
        <v>8</v>
      </c>
      <c r="E161" s="27" t="s">
        <v>300</v>
      </c>
      <c r="F161" s="56"/>
      <c r="G161" s="25">
        <v>8</v>
      </c>
    </row>
    <row r="162" spans="1:7" hidden="1" x14ac:dyDescent="0.25">
      <c r="A162" s="2"/>
      <c r="B162" s="26"/>
      <c r="D162" s="61">
        <v>9</v>
      </c>
      <c r="E162" s="27" t="s">
        <v>423</v>
      </c>
      <c r="F162" s="56"/>
      <c r="G162" s="25">
        <v>9</v>
      </c>
    </row>
    <row r="163" spans="1:7" hidden="1" x14ac:dyDescent="0.25">
      <c r="A163" s="2"/>
      <c r="B163" s="26"/>
      <c r="D163" s="61" t="s">
        <v>3</v>
      </c>
      <c r="E163" s="27" t="s">
        <v>424</v>
      </c>
      <c r="F163" s="56"/>
      <c r="G163" s="25" t="s">
        <v>3</v>
      </c>
    </row>
    <row r="164" spans="1:7" hidden="1" x14ac:dyDescent="0.25">
      <c r="A164" s="2"/>
      <c r="B164" s="26"/>
      <c r="D164" s="61" t="s">
        <v>4</v>
      </c>
      <c r="E164" s="27" t="s">
        <v>10</v>
      </c>
      <c r="F164" s="56"/>
      <c r="G164" s="25" t="s">
        <v>4</v>
      </c>
    </row>
    <row r="165" spans="1:7" hidden="1" x14ac:dyDescent="0.25">
      <c r="B165" s="26"/>
      <c r="D165" s="58"/>
      <c r="F165" s="26" t="s">
        <v>624</v>
      </c>
    </row>
    <row r="166" spans="1:7" hidden="1" x14ac:dyDescent="0.25">
      <c r="A166" s="53" t="s">
        <v>45</v>
      </c>
      <c r="B166" s="26"/>
      <c r="D166" s="58"/>
      <c r="E166" s="27" t="s">
        <v>137</v>
      </c>
      <c r="F166" s="36">
        <v>16</v>
      </c>
    </row>
    <row r="167" spans="1:7" hidden="1" x14ac:dyDescent="0.25">
      <c r="A167" s="2"/>
      <c r="B167" s="26"/>
      <c r="D167" s="61">
        <v>0</v>
      </c>
      <c r="E167" s="65" t="s">
        <v>253</v>
      </c>
      <c r="F167" s="66"/>
      <c r="G167" s="61">
        <v>0</v>
      </c>
    </row>
    <row r="168" spans="1:7" hidden="1" x14ac:dyDescent="0.25">
      <c r="A168" s="2"/>
      <c r="B168" s="26"/>
      <c r="D168" s="81">
        <v>1</v>
      </c>
      <c r="E168" s="86" t="s">
        <v>195</v>
      </c>
      <c r="F168" s="87"/>
      <c r="G168" s="81">
        <v>1</v>
      </c>
    </row>
    <row r="169" spans="1:7" hidden="1" x14ac:dyDescent="0.25">
      <c r="A169" s="2"/>
      <c r="B169" s="26"/>
      <c r="D169" s="81">
        <v>2</v>
      </c>
      <c r="E169" s="86" t="s">
        <v>196</v>
      </c>
      <c r="F169" s="87"/>
      <c r="G169" s="81">
        <v>2</v>
      </c>
    </row>
    <row r="170" spans="1:7" hidden="1" x14ac:dyDescent="0.25">
      <c r="A170" s="2"/>
      <c r="B170" s="26"/>
      <c r="D170" s="81">
        <v>3</v>
      </c>
      <c r="E170" s="86" t="s">
        <v>254</v>
      </c>
      <c r="F170" s="87"/>
      <c r="G170" s="81">
        <v>3</v>
      </c>
    </row>
    <row r="171" spans="1:7" hidden="1" x14ac:dyDescent="0.25">
      <c r="A171" s="2"/>
      <c r="B171" s="26"/>
      <c r="D171" s="81">
        <v>4</v>
      </c>
      <c r="E171" s="86" t="s">
        <v>561</v>
      </c>
      <c r="F171" s="87"/>
      <c r="G171" s="81">
        <v>4</v>
      </c>
    </row>
    <row r="172" spans="1:7" hidden="1" x14ac:dyDescent="0.25">
      <c r="B172" s="26"/>
      <c r="D172" s="58"/>
    </row>
    <row r="173" spans="1:7" hidden="1" x14ac:dyDescent="0.25">
      <c r="A173" s="53" t="s">
        <v>46</v>
      </c>
      <c r="B173" s="26"/>
      <c r="D173" s="58"/>
      <c r="E173" s="27" t="s">
        <v>255</v>
      </c>
      <c r="F173" s="36">
        <v>17</v>
      </c>
    </row>
    <row r="174" spans="1:7" hidden="1" x14ac:dyDescent="0.25">
      <c r="A174" s="2"/>
      <c r="B174" s="26"/>
      <c r="D174" s="81">
        <v>0</v>
      </c>
      <c r="E174" s="82" t="s">
        <v>47</v>
      </c>
      <c r="F174" s="83"/>
      <c r="G174" s="84">
        <v>0</v>
      </c>
    </row>
    <row r="175" spans="1:7" hidden="1" x14ac:dyDescent="0.25">
      <c r="A175" s="2"/>
      <c r="B175" s="26"/>
      <c r="D175" s="81">
        <v>1</v>
      </c>
      <c r="E175" s="82" t="s">
        <v>184</v>
      </c>
      <c r="F175" s="85"/>
      <c r="G175" s="84">
        <v>1</v>
      </c>
    </row>
    <row r="176" spans="1:7" hidden="1" x14ac:dyDescent="0.25">
      <c r="A176" s="2"/>
      <c r="B176" s="26"/>
      <c r="D176" s="81">
        <v>2</v>
      </c>
      <c r="E176" s="82" t="s">
        <v>185</v>
      </c>
      <c r="F176" s="85"/>
      <c r="G176" s="84">
        <v>2</v>
      </c>
    </row>
    <row r="177" spans="1:7" hidden="1" x14ac:dyDescent="0.25">
      <c r="A177" s="2"/>
      <c r="B177" s="26"/>
      <c r="D177" s="81">
        <v>4</v>
      </c>
      <c r="E177" s="82" t="s">
        <v>186</v>
      </c>
      <c r="F177" s="85"/>
      <c r="G177" s="84">
        <v>4</v>
      </c>
    </row>
    <row r="178" spans="1:7" hidden="1" x14ac:dyDescent="0.25">
      <c r="A178" s="2"/>
      <c r="B178" s="26"/>
      <c r="D178" s="81">
        <v>5</v>
      </c>
      <c r="E178" s="82" t="s">
        <v>301</v>
      </c>
      <c r="F178" s="85"/>
      <c r="G178" s="84">
        <v>5</v>
      </c>
    </row>
    <row r="179" spans="1:7" hidden="1" x14ac:dyDescent="0.25">
      <c r="A179" s="2"/>
      <c r="B179" s="26"/>
      <c r="D179" s="61" t="s">
        <v>4</v>
      </c>
      <c r="E179" s="57" t="s">
        <v>10</v>
      </c>
      <c r="F179" s="56"/>
      <c r="G179" s="36" t="s">
        <v>4</v>
      </c>
    </row>
    <row r="180" spans="1:7" hidden="1" x14ac:dyDescent="0.25">
      <c r="B180" s="26"/>
      <c r="D180" s="58"/>
    </row>
    <row r="181" spans="1:7" hidden="1" x14ac:dyDescent="0.25">
      <c r="A181" s="53" t="s">
        <v>89</v>
      </c>
      <c r="B181" s="26"/>
      <c r="D181" s="58"/>
      <c r="E181" s="27" t="s">
        <v>49</v>
      </c>
      <c r="F181" s="35" t="s">
        <v>182</v>
      </c>
    </row>
    <row r="182" spans="1:7" hidden="1" x14ac:dyDescent="0.25">
      <c r="A182" s="2"/>
      <c r="B182" s="26"/>
      <c r="D182" s="61" t="s">
        <v>90</v>
      </c>
      <c r="E182" s="59" t="s">
        <v>47</v>
      </c>
      <c r="F182" s="55"/>
      <c r="G182" s="36" t="s">
        <v>90</v>
      </c>
    </row>
    <row r="183" spans="1:7" hidden="1" x14ac:dyDescent="0.25">
      <c r="A183" s="2"/>
      <c r="B183" s="26"/>
      <c r="D183" s="61" t="s">
        <v>91</v>
      </c>
      <c r="E183" s="60" t="s">
        <v>138</v>
      </c>
      <c r="F183" s="56"/>
      <c r="G183" s="36" t="s">
        <v>91</v>
      </c>
    </row>
    <row r="184" spans="1:7" hidden="1" x14ac:dyDescent="0.25">
      <c r="A184" s="2"/>
      <c r="B184" s="26"/>
      <c r="D184" s="61" t="s">
        <v>92</v>
      </c>
      <c r="E184" s="60" t="s">
        <v>139</v>
      </c>
      <c r="F184" s="56"/>
      <c r="G184" s="36" t="s">
        <v>92</v>
      </c>
    </row>
    <row r="185" spans="1:7" hidden="1" x14ac:dyDescent="0.25">
      <c r="A185" s="2"/>
      <c r="B185" s="26"/>
      <c r="D185" s="61" t="s">
        <v>93</v>
      </c>
      <c r="E185" s="60" t="s">
        <v>140</v>
      </c>
      <c r="F185" s="56"/>
      <c r="G185" s="36" t="s">
        <v>93</v>
      </c>
    </row>
    <row r="186" spans="1:7" hidden="1" x14ac:dyDescent="0.25">
      <c r="A186" s="2"/>
      <c r="B186" s="26"/>
      <c r="D186" s="61" t="s">
        <v>94</v>
      </c>
      <c r="E186" s="60" t="s">
        <v>141</v>
      </c>
      <c r="F186" s="56"/>
      <c r="G186" s="36" t="s">
        <v>94</v>
      </c>
    </row>
    <row r="187" spans="1:7" hidden="1" x14ac:dyDescent="0.25">
      <c r="A187" s="2"/>
      <c r="B187" s="26"/>
      <c r="D187" s="61" t="s">
        <v>95</v>
      </c>
      <c r="E187" s="60" t="s">
        <v>142</v>
      </c>
      <c r="F187" s="56"/>
      <c r="G187" s="36" t="s">
        <v>95</v>
      </c>
    </row>
    <row r="188" spans="1:7" hidden="1" x14ac:dyDescent="0.25">
      <c r="A188" s="2"/>
      <c r="B188" s="26"/>
      <c r="D188" s="61" t="s">
        <v>96</v>
      </c>
      <c r="E188" s="60" t="s">
        <v>143</v>
      </c>
      <c r="F188" s="56"/>
      <c r="G188" s="36" t="s">
        <v>96</v>
      </c>
    </row>
    <row r="189" spans="1:7" hidden="1" x14ac:dyDescent="0.25">
      <c r="A189" s="2"/>
      <c r="B189" s="26"/>
      <c r="D189" s="61" t="s">
        <v>97</v>
      </c>
      <c r="E189" s="60" t="s">
        <v>144</v>
      </c>
      <c r="F189" s="56"/>
      <c r="G189" s="36" t="s">
        <v>97</v>
      </c>
    </row>
    <row r="190" spans="1:7" hidden="1" x14ac:dyDescent="0.25">
      <c r="A190" s="2"/>
      <c r="B190" s="26"/>
      <c r="D190" s="61" t="s">
        <v>98</v>
      </c>
      <c r="E190" s="60" t="s">
        <v>145</v>
      </c>
      <c r="F190" s="56"/>
      <c r="G190" s="36" t="s">
        <v>98</v>
      </c>
    </row>
    <row r="191" spans="1:7" hidden="1" x14ac:dyDescent="0.25">
      <c r="A191" s="2"/>
      <c r="B191" s="26"/>
      <c r="D191" s="61" t="s">
        <v>99</v>
      </c>
      <c r="E191" s="60" t="s">
        <v>146</v>
      </c>
      <c r="F191" s="56"/>
      <c r="G191" s="36" t="s">
        <v>99</v>
      </c>
    </row>
    <row r="192" spans="1:7" hidden="1" x14ac:dyDescent="0.25">
      <c r="A192" s="2"/>
      <c r="B192" s="26"/>
      <c r="D192" s="61" t="s">
        <v>100</v>
      </c>
      <c r="E192" s="60" t="s">
        <v>147</v>
      </c>
      <c r="F192" s="56"/>
      <c r="G192" s="36" t="s">
        <v>100</v>
      </c>
    </row>
    <row r="193" spans="1:7" hidden="1" x14ac:dyDescent="0.25">
      <c r="A193" s="2"/>
      <c r="B193" s="26"/>
      <c r="D193" s="61" t="s">
        <v>101</v>
      </c>
      <c r="E193" s="60" t="s">
        <v>148</v>
      </c>
      <c r="F193" s="56"/>
      <c r="G193" s="36" t="s">
        <v>101</v>
      </c>
    </row>
    <row r="194" spans="1:7" hidden="1" x14ac:dyDescent="0.25">
      <c r="A194" s="2"/>
      <c r="B194" s="26"/>
      <c r="D194" s="61" t="s">
        <v>102</v>
      </c>
      <c r="E194" s="60" t="s">
        <v>149</v>
      </c>
      <c r="F194" s="56"/>
      <c r="G194" s="36" t="s">
        <v>102</v>
      </c>
    </row>
    <row r="195" spans="1:7" hidden="1" x14ac:dyDescent="0.25">
      <c r="A195" s="2"/>
      <c r="B195" s="26"/>
      <c r="D195" s="61" t="s">
        <v>103</v>
      </c>
      <c r="E195" s="60" t="s">
        <v>150</v>
      </c>
      <c r="F195" s="56"/>
      <c r="G195" s="36" t="s">
        <v>103</v>
      </c>
    </row>
    <row r="196" spans="1:7" hidden="1" x14ac:dyDescent="0.25">
      <c r="A196" s="2"/>
      <c r="B196" s="26"/>
      <c r="D196" s="61" t="s">
        <v>104</v>
      </c>
      <c r="E196" s="60" t="s">
        <v>151</v>
      </c>
      <c r="F196" s="56"/>
      <c r="G196" s="36" t="s">
        <v>104</v>
      </c>
    </row>
    <row r="197" spans="1:7" hidden="1" x14ac:dyDescent="0.25">
      <c r="A197" s="2"/>
      <c r="B197" s="26"/>
      <c r="D197" s="61" t="s">
        <v>105</v>
      </c>
      <c r="E197" s="60" t="s">
        <v>152</v>
      </c>
      <c r="F197" s="56"/>
      <c r="G197" s="36" t="s">
        <v>105</v>
      </c>
    </row>
    <row r="198" spans="1:7" hidden="1" x14ac:dyDescent="0.25">
      <c r="A198" s="2"/>
      <c r="B198" s="26"/>
      <c r="D198" s="61" t="s">
        <v>106</v>
      </c>
      <c r="E198" s="60" t="s">
        <v>153</v>
      </c>
      <c r="F198" s="56"/>
      <c r="G198" s="36" t="s">
        <v>106</v>
      </c>
    </row>
    <row r="199" spans="1:7" hidden="1" x14ac:dyDescent="0.25">
      <c r="A199" s="2"/>
      <c r="B199" s="26"/>
      <c r="D199" s="61" t="s">
        <v>107</v>
      </c>
      <c r="E199" s="60" t="s">
        <v>154</v>
      </c>
      <c r="F199" s="56"/>
      <c r="G199" s="36" t="s">
        <v>107</v>
      </c>
    </row>
    <row r="200" spans="1:7" hidden="1" x14ac:dyDescent="0.25">
      <c r="A200" s="2"/>
      <c r="B200" s="26"/>
      <c r="D200" s="61" t="s">
        <v>108</v>
      </c>
      <c r="E200" s="60" t="s">
        <v>155</v>
      </c>
      <c r="F200" s="56"/>
      <c r="G200" s="36" t="s">
        <v>108</v>
      </c>
    </row>
    <row r="201" spans="1:7" hidden="1" x14ac:dyDescent="0.25">
      <c r="A201" s="2"/>
      <c r="B201" s="26"/>
      <c r="D201" s="61" t="s">
        <v>109</v>
      </c>
      <c r="E201" s="60" t="s">
        <v>156</v>
      </c>
      <c r="F201" s="56"/>
      <c r="G201" s="36" t="s">
        <v>109</v>
      </c>
    </row>
    <row r="202" spans="1:7" hidden="1" x14ac:dyDescent="0.25">
      <c r="A202" s="2"/>
      <c r="B202" s="26"/>
      <c r="D202" s="61" t="s">
        <v>110</v>
      </c>
      <c r="E202" s="60" t="s">
        <v>157</v>
      </c>
      <c r="F202" s="56"/>
      <c r="G202" s="36" t="s">
        <v>110</v>
      </c>
    </row>
    <row r="203" spans="1:7" hidden="1" x14ac:dyDescent="0.25">
      <c r="A203" s="2"/>
      <c r="B203" s="26"/>
      <c r="D203" s="61" t="s">
        <v>111</v>
      </c>
      <c r="E203" s="60" t="s">
        <v>158</v>
      </c>
      <c r="F203" s="56"/>
      <c r="G203" s="36" t="s">
        <v>111</v>
      </c>
    </row>
    <row r="204" spans="1:7" hidden="1" x14ac:dyDescent="0.25">
      <c r="A204" s="2"/>
      <c r="B204" s="26"/>
      <c r="D204" s="61" t="s">
        <v>112</v>
      </c>
      <c r="E204" s="60" t="s">
        <v>159</v>
      </c>
      <c r="F204" s="56"/>
      <c r="G204" s="36" t="s">
        <v>112</v>
      </c>
    </row>
    <row r="205" spans="1:7" hidden="1" x14ac:dyDescent="0.25">
      <c r="A205" s="2"/>
      <c r="B205" s="26"/>
      <c r="D205" s="61" t="s">
        <v>113</v>
      </c>
      <c r="E205" s="60" t="s">
        <v>160</v>
      </c>
      <c r="F205" s="56"/>
      <c r="G205" s="36" t="s">
        <v>113</v>
      </c>
    </row>
    <row r="206" spans="1:7" hidden="1" x14ac:dyDescent="0.25">
      <c r="A206" s="2"/>
      <c r="B206" s="26"/>
      <c r="D206" s="61" t="s">
        <v>114</v>
      </c>
      <c r="E206" s="60" t="s">
        <v>161</v>
      </c>
      <c r="F206" s="56"/>
      <c r="G206" s="36" t="s">
        <v>114</v>
      </c>
    </row>
    <row r="207" spans="1:7" hidden="1" x14ac:dyDescent="0.25">
      <c r="A207" s="2"/>
      <c r="B207" s="26"/>
      <c r="D207" s="61" t="s">
        <v>115</v>
      </c>
      <c r="E207" s="60" t="s">
        <v>162</v>
      </c>
      <c r="F207" s="56"/>
      <c r="G207" s="36" t="s">
        <v>115</v>
      </c>
    </row>
    <row r="208" spans="1:7" hidden="1" x14ac:dyDescent="0.25">
      <c r="A208" s="2"/>
      <c r="B208" s="26"/>
      <c r="D208" s="61" t="s">
        <v>116</v>
      </c>
      <c r="E208" s="60" t="s">
        <v>163</v>
      </c>
      <c r="F208" s="56"/>
      <c r="G208" s="36" t="s">
        <v>116</v>
      </c>
    </row>
    <row r="209" spans="1:7" hidden="1" x14ac:dyDescent="0.25">
      <c r="A209" s="2"/>
      <c r="B209" s="26"/>
      <c r="D209" s="61" t="s">
        <v>117</v>
      </c>
      <c r="E209" s="60" t="s">
        <v>164</v>
      </c>
      <c r="F209" s="56"/>
      <c r="G209" s="36" t="s">
        <v>117</v>
      </c>
    </row>
    <row r="210" spans="1:7" hidden="1" x14ac:dyDescent="0.25">
      <c r="A210" s="2"/>
      <c r="B210" s="26"/>
      <c r="D210" s="61" t="s">
        <v>118</v>
      </c>
      <c r="E210" s="60" t="s">
        <v>165</v>
      </c>
      <c r="F210" s="56"/>
      <c r="G210" s="36" t="s">
        <v>118</v>
      </c>
    </row>
    <row r="211" spans="1:7" hidden="1" x14ac:dyDescent="0.25">
      <c r="A211" s="2"/>
      <c r="B211" s="26"/>
      <c r="D211" s="61" t="s">
        <v>119</v>
      </c>
      <c r="E211" s="60" t="s">
        <v>166</v>
      </c>
      <c r="F211" s="56"/>
      <c r="G211" s="36" t="s">
        <v>119</v>
      </c>
    </row>
    <row r="212" spans="1:7" hidden="1" x14ac:dyDescent="0.25">
      <c r="A212" s="2"/>
      <c r="B212" s="26"/>
      <c r="D212" s="61" t="s">
        <v>120</v>
      </c>
      <c r="E212" s="60" t="s">
        <v>167</v>
      </c>
      <c r="F212" s="56"/>
      <c r="G212" s="36" t="s">
        <v>120</v>
      </c>
    </row>
    <row r="213" spans="1:7" hidden="1" x14ac:dyDescent="0.25">
      <c r="A213" s="2"/>
      <c r="B213" s="26"/>
      <c r="D213" s="61" t="s">
        <v>121</v>
      </c>
      <c r="E213" s="60" t="s">
        <v>168</v>
      </c>
      <c r="F213" s="56"/>
      <c r="G213" s="36" t="s">
        <v>121</v>
      </c>
    </row>
    <row r="214" spans="1:7" hidden="1" x14ac:dyDescent="0.25">
      <c r="A214" s="2"/>
      <c r="B214" s="26"/>
      <c r="D214" s="61" t="s">
        <v>122</v>
      </c>
      <c r="E214" s="60" t="s">
        <v>169</v>
      </c>
      <c r="F214" s="56"/>
      <c r="G214" s="36" t="s">
        <v>122</v>
      </c>
    </row>
    <row r="215" spans="1:7" hidden="1" x14ac:dyDescent="0.25">
      <c r="A215" s="2"/>
      <c r="B215" s="26"/>
      <c r="D215" s="61" t="s">
        <v>123</v>
      </c>
      <c r="E215" s="60" t="s">
        <v>170</v>
      </c>
      <c r="F215" s="56"/>
      <c r="G215" s="36" t="s">
        <v>123</v>
      </c>
    </row>
    <row r="216" spans="1:7" hidden="1" x14ac:dyDescent="0.25">
      <c r="A216" s="2"/>
      <c r="B216" s="26"/>
      <c r="D216" s="61" t="s">
        <v>124</v>
      </c>
      <c r="E216" s="60" t="s">
        <v>171</v>
      </c>
      <c r="F216" s="56"/>
      <c r="G216" s="36" t="s">
        <v>124</v>
      </c>
    </row>
    <row r="217" spans="1:7" hidden="1" x14ac:dyDescent="0.25">
      <c r="A217" s="2"/>
      <c r="B217" s="26"/>
      <c r="D217" s="61" t="s">
        <v>125</v>
      </c>
      <c r="E217" s="60" t="s">
        <v>172</v>
      </c>
      <c r="F217" s="56"/>
      <c r="G217" s="36" t="s">
        <v>125</v>
      </c>
    </row>
    <row r="218" spans="1:7" hidden="1" x14ac:dyDescent="0.25">
      <c r="A218" s="2"/>
      <c r="B218" s="26"/>
      <c r="D218" s="61" t="s">
        <v>126</v>
      </c>
      <c r="E218" s="60" t="s">
        <v>173</v>
      </c>
      <c r="F218" s="56"/>
      <c r="G218" s="36" t="s">
        <v>126</v>
      </c>
    </row>
    <row r="219" spans="1:7" hidden="1" x14ac:dyDescent="0.25">
      <c r="A219" s="2"/>
      <c r="B219" s="26"/>
      <c r="D219" s="61" t="s">
        <v>127</v>
      </c>
      <c r="E219" s="60" t="s">
        <v>174</v>
      </c>
      <c r="F219" s="56"/>
      <c r="G219" s="36" t="s">
        <v>127</v>
      </c>
    </row>
    <row r="220" spans="1:7" hidden="1" x14ac:dyDescent="0.25">
      <c r="A220" s="2"/>
      <c r="B220" s="26"/>
      <c r="D220" s="61" t="s">
        <v>128</v>
      </c>
      <c r="E220" s="60" t="s">
        <v>175</v>
      </c>
      <c r="F220" s="56"/>
      <c r="G220" s="36" t="s">
        <v>128</v>
      </c>
    </row>
    <row r="221" spans="1:7" hidden="1" x14ac:dyDescent="0.25">
      <c r="A221" s="2"/>
      <c r="B221" s="26"/>
      <c r="D221" s="61" t="s">
        <v>129</v>
      </c>
      <c r="E221" s="60" t="s">
        <v>176</v>
      </c>
      <c r="F221" s="56"/>
      <c r="G221" s="36" t="s">
        <v>129</v>
      </c>
    </row>
    <row r="222" spans="1:7" hidden="1" x14ac:dyDescent="0.25">
      <c r="A222" s="2"/>
      <c r="B222" s="26"/>
      <c r="D222" s="61">
        <v>100</v>
      </c>
      <c r="E222" s="60" t="s">
        <v>177</v>
      </c>
      <c r="F222" s="56"/>
      <c r="G222" s="36">
        <v>100</v>
      </c>
    </row>
    <row r="223" spans="1:7" hidden="1" x14ac:dyDescent="0.25">
      <c r="A223" s="2"/>
      <c r="B223" s="26"/>
      <c r="D223" s="61">
        <v>105</v>
      </c>
      <c r="E223" s="60" t="s">
        <v>178</v>
      </c>
      <c r="F223" s="56"/>
      <c r="G223" s="36">
        <v>105</v>
      </c>
    </row>
    <row r="224" spans="1:7" hidden="1" x14ac:dyDescent="0.25">
      <c r="A224" s="2"/>
      <c r="B224" s="26"/>
      <c r="D224" s="61">
        <v>110</v>
      </c>
      <c r="E224" s="60" t="s">
        <v>179</v>
      </c>
      <c r="F224" s="56"/>
      <c r="G224" s="36">
        <v>110</v>
      </c>
    </row>
    <row r="225" spans="1:7" hidden="1" x14ac:dyDescent="0.25">
      <c r="A225" s="2"/>
      <c r="B225" s="26"/>
      <c r="D225" s="61">
        <v>115</v>
      </c>
      <c r="E225" s="60" t="s">
        <v>180</v>
      </c>
      <c r="F225" s="56"/>
      <c r="G225" s="36">
        <v>115</v>
      </c>
    </row>
    <row r="226" spans="1:7" hidden="1" x14ac:dyDescent="0.25">
      <c r="A226" s="2"/>
      <c r="B226" s="26"/>
      <c r="D226" s="61">
        <v>120</v>
      </c>
      <c r="E226" s="60" t="s">
        <v>181</v>
      </c>
      <c r="F226" s="56"/>
      <c r="G226" s="36">
        <v>120</v>
      </c>
    </row>
    <row r="227" spans="1:7" hidden="1" x14ac:dyDescent="0.25">
      <c r="A227" s="2"/>
      <c r="B227" s="26"/>
      <c r="D227" s="61" t="s">
        <v>48</v>
      </c>
      <c r="E227" s="57" t="s">
        <v>10</v>
      </c>
      <c r="F227" s="56"/>
      <c r="G227" s="36" t="s">
        <v>48</v>
      </c>
    </row>
    <row r="228" spans="1:7" hidden="1" x14ac:dyDescent="0.25">
      <c r="B228" s="26"/>
      <c r="D228" s="58"/>
    </row>
    <row r="229" spans="1:7" hidden="1" x14ac:dyDescent="0.25">
      <c r="A229" s="53" t="s">
        <v>50</v>
      </c>
      <c r="B229" s="26"/>
      <c r="D229" s="58"/>
      <c r="E229" s="27" t="s">
        <v>51</v>
      </c>
      <c r="F229" s="36">
        <v>21</v>
      </c>
    </row>
    <row r="230" spans="1:7" hidden="1" x14ac:dyDescent="0.25">
      <c r="A230" s="2"/>
      <c r="B230" s="26"/>
      <c r="D230" s="61">
        <v>0</v>
      </c>
      <c r="E230" s="57" t="s">
        <v>47</v>
      </c>
      <c r="F230" s="55"/>
      <c r="G230" s="36">
        <v>0</v>
      </c>
    </row>
    <row r="231" spans="1:7" hidden="1" x14ac:dyDescent="0.25">
      <c r="A231" s="2"/>
      <c r="B231" s="26"/>
      <c r="D231" s="61" t="s">
        <v>3</v>
      </c>
      <c r="E231" s="57" t="s">
        <v>302</v>
      </c>
      <c r="F231" s="56"/>
      <c r="G231" s="36" t="s">
        <v>3</v>
      </c>
    </row>
    <row r="232" spans="1:7" hidden="1" x14ac:dyDescent="0.25">
      <c r="A232" s="2"/>
      <c r="B232" s="26"/>
      <c r="D232" s="61" t="s">
        <v>5</v>
      </c>
      <c r="E232" s="68" t="s">
        <v>202</v>
      </c>
      <c r="F232" s="56"/>
      <c r="G232" s="36" t="s">
        <v>5</v>
      </c>
    </row>
    <row r="233" spans="1:7" hidden="1" x14ac:dyDescent="0.25">
      <c r="A233" s="2"/>
      <c r="B233" s="26"/>
      <c r="D233" s="61" t="s">
        <v>4</v>
      </c>
      <c r="E233" s="57" t="s">
        <v>10</v>
      </c>
      <c r="F233" s="56"/>
      <c r="G233" s="36" t="s">
        <v>4</v>
      </c>
    </row>
    <row r="234" spans="1:7" hidden="1" x14ac:dyDescent="0.25">
      <c r="B234" s="26"/>
      <c r="D234" s="58"/>
    </row>
    <row r="235" spans="1:7" hidden="1" x14ac:dyDescent="0.25">
      <c r="A235" s="53" t="s">
        <v>52</v>
      </c>
      <c r="B235" s="26"/>
      <c r="D235" s="58"/>
      <c r="E235" s="27" t="s">
        <v>53</v>
      </c>
      <c r="F235" s="36">
        <v>22</v>
      </c>
    </row>
    <row r="236" spans="1:7" hidden="1" x14ac:dyDescent="0.25">
      <c r="A236" s="2"/>
      <c r="B236" s="26"/>
      <c r="D236" s="61">
        <v>0</v>
      </c>
      <c r="E236" s="57" t="s">
        <v>303</v>
      </c>
      <c r="F236" s="55"/>
      <c r="G236" s="36">
        <v>0</v>
      </c>
    </row>
    <row r="237" spans="1:7" hidden="1" x14ac:dyDescent="0.25">
      <c r="A237" s="2"/>
      <c r="B237" s="26"/>
      <c r="D237" s="61">
        <v>1</v>
      </c>
      <c r="E237" s="57" t="s">
        <v>304</v>
      </c>
      <c r="F237" s="56"/>
      <c r="G237" s="36">
        <v>1</v>
      </c>
    </row>
    <row r="238" spans="1:7" hidden="1" x14ac:dyDescent="0.25">
      <c r="A238" s="2"/>
      <c r="B238" s="26"/>
      <c r="D238" s="61">
        <v>2</v>
      </c>
      <c r="E238" s="57" t="s">
        <v>305</v>
      </c>
      <c r="F238" s="56"/>
      <c r="G238" s="36">
        <v>2</v>
      </c>
    </row>
    <row r="239" spans="1:7" hidden="1" x14ac:dyDescent="0.25">
      <c r="A239" s="2"/>
      <c r="B239" s="26"/>
      <c r="D239" s="61">
        <v>3</v>
      </c>
      <c r="E239" s="57" t="s">
        <v>306</v>
      </c>
      <c r="F239" s="56"/>
      <c r="G239" s="36">
        <v>3</v>
      </c>
    </row>
    <row r="240" spans="1:7" hidden="1" x14ac:dyDescent="0.25">
      <c r="A240" s="2"/>
      <c r="B240" s="26"/>
      <c r="D240" s="61">
        <v>4</v>
      </c>
      <c r="E240" s="57" t="s">
        <v>307</v>
      </c>
      <c r="F240" s="56"/>
      <c r="G240" s="36">
        <v>4</v>
      </c>
    </row>
    <row r="241" spans="1:7" hidden="1" x14ac:dyDescent="0.25">
      <c r="A241" s="2"/>
      <c r="B241" s="26"/>
      <c r="D241" s="61">
        <v>5</v>
      </c>
      <c r="E241" s="57" t="s">
        <v>308</v>
      </c>
      <c r="F241" s="56"/>
      <c r="G241" s="36">
        <v>5</v>
      </c>
    </row>
    <row r="242" spans="1:7" hidden="1" x14ac:dyDescent="0.25">
      <c r="A242" s="2"/>
      <c r="B242" s="26"/>
      <c r="D242" s="61">
        <v>6</v>
      </c>
      <c r="E242" s="57" t="s">
        <v>309</v>
      </c>
      <c r="F242" s="56"/>
      <c r="G242" s="36">
        <v>6</v>
      </c>
    </row>
    <row r="243" spans="1:7" hidden="1" x14ac:dyDescent="0.25">
      <c r="A243" s="2"/>
      <c r="B243" s="26"/>
      <c r="D243" s="61" t="s">
        <v>3</v>
      </c>
      <c r="E243" s="57" t="s">
        <v>310</v>
      </c>
      <c r="F243" s="56"/>
      <c r="G243" s="36" t="s">
        <v>3</v>
      </c>
    </row>
    <row r="244" spans="1:7" hidden="1" x14ac:dyDescent="0.25">
      <c r="A244" s="2"/>
      <c r="B244" s="26"/>
      <c r="D244" s="61" t="s">
        <v>5</v>
      </c>
      <c r="E244" s="57" t="s">
        <v>311</v>
      </c>
      <c r="F244" s="56"/>
      <c r="G244" s="36" t="s">
        <v>5</v>
      </c>
    </row>
    <row r="245" spans="1:7" hidden="1" x14ac:dyDescent="0.25">
      <c r="A245" s="2"/>
      <c r="B245" s="26"/>
      <c r="D245" s="61" t="s">
        <v>2</v>
      </c>
      <c r="E245" s="57" t="s">
        <v>312</v>
      </c>
      <c r="F245" s="56"/>
      <c r="G245" s="36" t="s">
        <v>2</v>
      </c>
    </row>
    <row r="246" spans="1:7" hidden="1" x14ac:dyDescent="0.25">
      <c r="A246" s="2"/>
      <c r="B246" s="26"/>
      <c r="D246" s="61" t="s">
        <v>15</v>
      </c>
      <c r="E246" s="57" t="s">
        <v>313</v>
      </c>
      <c r="F246" s="56"/>
      <c r="G246" s="36" t="s">
        <v>15</v>
      </c>
    </row>
    <row r="247" spans="1:7" hidden="1" x14ac:dyDescent="0.25">
      <c r="A247" s="2"/>
      <c r="B247" s="26"/>
      <c r="D247" s="61" t="s">
        <v>16</v>
      </c>
      <c r="E247" s="57" t="s">
        <v>314</v>
      </c>
      <c r="F247" s="56"/>
      <c r="G247" s="36" t="s">
        <v>16</v>
      </c>
    </row>
    <row r="248" spans="1:7" hidden="1" x14ac:dyDescent="0.25">
      <c r="A248" s="2"/>
      <c r="B248" s="26"/>
      <c r="D248" s="61" t="s">
        <v>14</v>
      </c>
      <c r="E248" s="57" t="s">
        <v>315</v>
      </c>
      <c r="F248" s="56"/>
      <c r="G248" s="36" t="s">
        <v>14</v>
      </c>
    </row>
    <row r="249" spans="1:7" hidden="1" x14ac:dyDescent="0.25">
      <c r="A249" s="2"/>
      <c r="B249" s="26"/>
      <c r="D249" s="61" t="s">
        <v>4</v>
      </c>
      <c r="E249" s="57" t="s">
        <v>10</v>
      </c>
      <c r="F249" s="56"/>
      <c r="G249" s="36" t="s">
        <v>4</v>
      </c>
    </row>
    <row r="250" spans="1:7" hidden="1" x14ac:dyDescent="0.25">
      <c r="B250" s="26"/>
      <c r="D250" s="58"/>
    </row>
    <row r="251" spans="1:7" hidden="1" x14ac:dyDescent="0.25">
      <c r="A251" s="53" t="s">
        <v>54</v>
      </c>
      <c r="B251" s="26"/>
      <c r="D251" s="58"/>
      <c r="E251" s="27" t="s">
        <v>197</v>
      </c>
      <c r="F251" s="36">
        <v>23</v>
      </c>
    </row>
    <row r="252" spans="1:7" hidden="1" x14ac:dyDescent="0.25">
      <c r="A252" s="2"/>
      <c r="B252" s="26"/>
      <c r="D252" s="61">
        <v>0</v>
      </c>
      <c r="E252" s="57" t="s">
        <v>55</v>
      </c>
      <c r="F252" s="55"/>
      <c r="G252" s="36">
        <v>0</v>
      </c>
    </row>
    <row r="253" spans="1:7" hidden="1" x14ac:dyDescent="0.25">
      <c r="A253" s="2"/>
      <c r="B253" s="26"/>
      <c r="D253" s="61" t="s">
        <v>3</v>
      </c>
      <c r="E253" s="57" t="s">
        <v>316</v>
      </c>
      <c r="F253" s="56"/>
      <c r="G253" s="36" t="s">
        <v>3</v>
      </c>
    </row>
    <row r="254" spans="1:7" hidden="1" x14ac:dyDescent="0.25">
      <c r="A254" s="2"/>
      <c r="B254" s="26"/>
      <c r="D254" s="61" t="s">
        <v>5</v>
      </c>
      <c r="E254" s="57" t="s">
        <v>317</v>
      </c>
      <c r="F254" s="56"/>
      <c r="G254" s="36" t="s">
        <v>5</v>
      </c>
    </row>
    <row r="255" spans="1:7" hidden="1" x14ac:dyDescent="0.25">
      <c r="A255" s="2"/>
      <c r="B255" s="26"/>
      <c r="D255" s="61" t="s">
        <v>2</v>
      </c>
      <c r="E255" s="57" t="s">
        <v>318</v>
      </c>
      <c r="F255" s="56"/>
      <c r="G255" s="36" t="s">
        <v>2</v>
      </c>
    </row>
    <row r="256" spans="1:7" hidden="1" x14ac:dyDescent="0.25">
      <c r="A256" s="2"/>
      <c r="B256" s="26"/>
      <c r="D256" s="61" t="s">
        <v>15</v>
      </c>
      <c r="E256" s="57" t="s">
        <v>319</v>
      </c>
      <c r="F256" s="56"/>
      <c r="G256" s="36" t="s">
        <v>15</v>
      </c>
    </row>
    <row r="257" spans="1:7" hidden="1" x14ac:dyDescent="0.25">
      <c r="A257" s="2"/>
      <c r="B257" s="26"/>
      <c r="D257" s="61" t="s">
        <v>16</v>
      </c>
      <c r="E257" s="57" t="s">
        <v>320</v>
      </c>
      <c r="F257" s="56"/>
      <c r="G257" s="36" t="s">
        <v>16</v>
      </c>
    </row>
    <row r="258" spans="1:7" hidden="1" x14ac:dyDescent="0.25">
      <c r="A258" s="2"/>
      <c r="B258" s="26"/>
      <c r="D258" s="61" t="s">
        <v>14</v>
      </c>
      <c r="E258" s="57" t="s">
        <v>321</v>
      </c>
      <c r="F258" s="56"/>
      <c r="G258" s="36" t="s">
        <v>14</v>
      </c>
    </row>
    <row r="259" spans="1:7" hidden="1" x14ac:dyDescent="0.25">
      <c r="A259" s="2"/>
      <c r="B259" s="26"/>
      <c r="D259" s="61" t="s">
        <v>18</v>
      </c>
      <c r="E259" s="57" t="s">
        <v>322</v>
      </c>
      <c r="F259" s="56"/>
      <c r="G259" s="36" t="s">
        <v>18</v>
      </c>
    </row>
    <row r="260" spans="1:7" hidden="1" x14ac:dyDescent="0.25">
      <c r="A260" s="2"/>
      <c r="B260" s="26"/>
      <c r="D260" s="61" t="s">
        <v>19</v>
      </c>
      <c r="E260" s="57" t="s">
        <v>323</v>
      </c>
      <c r="F260" s="56"/>
      <c r="G260" s="36" t="s">
        <v>19</v>
      </c>
    </row>
    <row r="261" spans="1:7" hidden="1" x14ac:dyDescent="0.25">
      <c r="A261" s="2"/>
      <c r="B261" s="26"/>
      <c r="D261" s="61" t="s">
        <v>20</v>
      </c>
      <c r="E261" s="57" t="s">
        <v>281</v>
      </c>
      <c r="F261" s="56"/>
      <c r="G261" s="36" t="s">
        <v>19</v>
      </c>
    </row>
    <row r="262" spans="1:7" hidden="1" x14ac:dyDescent="0.25">
      <c r="A262" s="2"/>
      <c r="B262" s="26"/>
      <c r="D262" s="61" t="s">
        <v>4</v>
      </c>
      <c r="E262" s="57" t="s">
        <v>10</v>
      </c>
      <c r="F262" s="56"/>
      <c r="G262" s="36" t="s">
        <v>4</v>
      </c>
    </row>
    <row r="263" spans="1:7" hidden="1" x14ac:dyDescent="0.25">
      <c r="B263" s="26"/>
      <c r="D263" s="58"/>
    </row>
    <row r="264" spans="1:7" hidden="1" x14ac:dyDescent="0.25">
      <c r="A264" s="53" t="s">
        <v>56</v>
      </c>
      <c r="B264" s="26"/>
      <c r="D264" s="58"/>
      <c r="E264" s="27" t="s">
        <v>198</v>
      </c>
      <c r="F264" s="36">
        <v>24</v>
      </c>
    </row>
    <row r="265" spans="1:7" hidden="1" x14ac:dyDescent="0.25">
      <c r="A265" s="2"/>
      <c r="B265" s="26"/>
      <c r="D265" s="61">
        <v>0</v>
      </c>
      <c r="E265" s="57" t="s">
        <v>324</v>
      </c>
      <c r="F265" s="55"/>
      <c r="G265" s="36">
        <v>0</v>
      </c>
    </row>
    <row r="266" spans="1:7" hidden="1" x14ac:dyDescent="0.25">
      <c r="A266" s="2"/>
      <c r="B266" s="26"/>
      <c r="D266" s="81" t="s">
        <v>3</v>
      </c>
      <c r="E266" s="82" t="s">
        <v>325</v>
      </c>
      <c r="F266" s="85"/>
      <c r="G266" s="84" t="s">
        <v>3</v>
      </c>
    </row>
    <row r="267" spans="1:7" hidden="1" x14ac:dyDescent="0.25">
      <c r="A267" s="2"/>
      <c r="B267" s="26"/>
      <c r="D267" s="81" t="s">
        <v>5</v>
      </c>
      <c r="E267" s="82" t="s">
        <v>256</v>
      </c>
      <c r="F267" s="85"/>
      <c r="G267" s="84" t="s">
        <v>5</v>
      </c>
    </row>
    <row r="268" spans="1:7" hidden="1" x14ac:dyDescent="0.25">
      <c r="A268" s="2"/>
      <c r="B268" s="26"/>
      <c r="D268" s="81" t="s">
        <v>2</v>
      </c>
      <c r="E268" s="82" t="s">
        <v>257</v>
      </c>
      <c r="F268" s="85"/>
      <c r="G268" s="84" t="s">
        <v>2</v>
      </c>
    </row>
    <row r="269" spans="1:7" hidden="1" x14ac:dyDescent="0.25">
      <c r="A269" s="2"/>
      <c r="B269" s="26"/>
      <c r="D269" s="81" t="s">
        <v>15</v>
      </c>
      <c r="E269" s="82" t="s">
        <v>326</v>
      </c>
      <c r="F269" s="85"/>
      <c r="G269" s="84" t="s">
        <v>15</v>
      </c>
    </row>
    <row r="270" spans="1:7" hidden="1" x14ac:dyDescent="0.25">
      <c r="A270" s="2"/>
      <c r="B270" s="26"/>
      <c r="D270" s="81" t="s">
        <v>16</v>
      </c>
      <c r="E270" s="82" t="s">
        <v>273</v>
      </c>
      <c r="F270" s="85"/>
      <c r="G270" s="84" t="s">
        <v>16</v>
      </c>
    </row>
    <row r="271" spans="1:7" hidden="1" x14ac:dyDescent="0.25">
      <c r="A271" s="2"/>
      <c r="B271" s="26"/>
      <c r="D271" s="81" t="s">
        <v>14</v>
      </c>
      <c r="E271" s="82" t="s">
        <v>280</v>
      </c>
      <c r="F271" s="85"/>
      <c r="G271" s="84" t="s">
        <v>14</v>
      </c>
    </row>
    <row r="272" spans="1:7" hidden="1" x14ac:dyDescent="0.25">
      <c r="A272" s="2"/>
      <c r="B272" s="26"/>
      <c r="D272" s="61" t="s">
        <v>4</v>
      </c>
      <c r="E272" s="57" t="s">
        <v>10</v>
      </c>
      <c r="F272" s="56"/>
      <c r="G272" s="36" t="s">
        <v>4</v>
      </c>
    </row>
    <row r="273" spans="1:7" hidden="1" x14ac:dyDescent="0.25">
      <c r="B273" s="26"/>
      <c r="D273" s="58"/>
    </row>
    <row r="274" spans="1:7" hidden="1" x14ac:dyDescent="0.25">
      <c r="A274" s="53" t="s">
        <v>57</v>
      </c>
      <c r="B274" s="26"/>
      <c r="D274" s="58"/>
      <c r="E274" s="27" t="s">
        <v>199</v>
      </c>
      <c r="F274" s="36">
        <v>25</v>
      </c>
    </row>
    <row r="275" spans="1:7" hidden="1" x14ac:dyDescent="0.25">
      <c r="A275" s="2"/>
      <c r="B275" s="26"/>
      <c r="D275" s="61" t="s">
        <v>554</v>
      </c>
      <c r="E275" s="52" t="s">
        <v>327</v>
      </c>
      <c r="F275" s="55"/>
      <c r="G275" s="61" t="s">
        <v>554</v>
      </c>
    </row>
    <row r="276" spans="1:7" hidden="1" x14ac:dyDescent="0.25">
      <c r="A276" s="2"/>
      <c r="B276" s="26"/>
      <c r="D276" s="61" t="s">
        <v>3</v>
      </c>
      <c r="E276" s="52" t="s">
        <v>328</v>
      </c>
      <c r="F276" s="56"/>
      <c r="G276" s="61" t="s">
        <v>3</v>
      </c>
    </row>
    <row r="277" spans="1:7" hidden="1" x14ac:dyDescent="0.25">
      <c r="A277" s="2"/>
      <c r="B277" s="26"/>
      <c r="D277" s="61" t="s">
        <v>5</v>
      </c>
      <c r="E277" s="52" t="s">
        <v>329</v>
      </c>
      <c r="F277" s="56"/>
      <c r="G277" s="61" t="s">
        <v>5</v>
      </c>
    </row>
    <row r="278" spans="1:7" hidden="1" x14ac:dyDescent="0.25">
      <c r="A278" s="2"/>
      <c r="B278" s="26"/>
      <c r="D278" s="61" t="s">
        <v>2</v>
      </c>
      <c r="E278" s="52" t="s">
        <v>330</v>
      </c>
      <c r="F278" s="56"/>
      <c r="G278" s="61" t="s">
        <v>2</v>
      </c>
    </row>
    <row r="279" spans="1:7" hidden="1" x14ac:dyDescent="0.25">
      <c r="A279" s="2"/>
      <c r="B279" s="26"/>
      <c r="D279" s="61" t="s">
        <v>15</v>
      </c>
      <c r="E279" s="52" t="s">
        <v>331</v>
      </c>
      <c r="F279" s="56"/>
      <c r="G279" s="61" t="s">
        <v>15</v>
      </c>
    </row>
    <row r="280" spans="1:7" hidden="1" x14ac:dyDescent="0.25">
      <c r="A280" s="2"/>
      <c r="B280" s="26"/>
      <c r="D280" s="61" t="s">
        <v>16</v>
      </c>
      <c r="E280" s="52" t="s">
        <v>332</v>
      </c>
      <c r="F280" s="56"/>
      <c r="G280" s="61" t="s">
        <v>16</v>
      </c>
    </row>
    <row r="281" spans="1:7" hidden="1" x14ac:dyDescent="0.25">
      <c r="A281" s="2"/>
      <c r="B281" s="26"/>
      <c r="D281" s="61" t="s">
        <v>14</v>
      </c>
      <c r="E281" s="52" t="s">
        <v>333</v>
      </c>
      <c r="F281" s="56"/>
      <c r="G281" s="61" t="s">
        <v>14</v>
      </c>
    </row>
    <row r="282" spans="1:7" hidden="1" x14ac:dyDescent="0.25">
      <c r="A282" s="2"/>
      <c r="B282" s="26"/>
      <c r="D282" s="61" t="s">
        <v>18</v>
      </c>
      <c r="E282" s="52" t="s">
        <v>334</v>
      </c>
      <c r="F282" s="56"/>
      <c r="G282" s="61" t="s">
        <v>18</v>
      </c>
    </row>
    <row r="283" spans="1:7" hidden="1" x14ac:dyDescent="0.25">
      <c r="A283" s="2"/>
      <c r="B283" s="26"/>
      <c r="D283" s="61" t="s">
        <v>19</v>
      </c>
      <c r="E283" s="52" t="s">
        <v>335</v>
      </c>
      <c r="F283" s="56"/>
      <c r="G283" s="61" t="s">
        <v>19</v>
      </c>
    </row>
    <row r="284" spans="1:7" hidden="1" x14ac:dyDescent="0.25">
      <c r="A284" s="2"/>
      <c r="B284" s="26"/>
      <c r="D284" s="61" t="s">
        <v>20</v>
      </c>
      <c r="E284" s="52" t="s">
        <v>336</v>
      </c>
      <c r="F284" s="56"/>
      <c r="G284" s="61" t="s">
        <v>20</v>
      </c>
    </row>
    <row r="285" spans="1:7" hidden="1" x14ac:dyDescent="0.25">
      <c r="A285" s="2"/>
      <c r="B285" s="26"/>
      <c r="D285" s="61" t="s">
        <v>21</v>
      </c>
      <c r="E285" s="52" t="s">
        <v>337</v>
      </c>
      <c r="F285" s="56"/>
      <c r="G285" s="61" t="s">
        <v>21</v>
      </c>
    </row>
    <row r="286" spans="1:7" hidden="1" x14ac:dyDescent="0.25">
      <c r="A286" s="2"/>
      <c r="B286" s="26"/>
      <c r="D286" s="61" t="s">
        <v>9</v>
      </c>
      <c r="E286" s="52" t="s">
        <v>338</v>
      </c>
      <c r="F286" s="56"/>
      <c r="G286" s="61" t="s">
        <v>9</v>
      </c>
    </row>
    <row r="287" spans="1:7" hidden="1" x14ac:dyDescent="0.25">
      <c r="A287" s="2"/>
      <c r="B287" s="26"/>
      <c r="D287" s="61" t="s">
        <v>13</v>
      </c>
      <c r="E287" s="52" t="s">
        <v>339</v>
      </c>
      <c r="F287" s="56"/>
      <c r="G287" s="61" t="s">
        <v>13</v>
      </c>
    </row>
    <row r="288" spans="1:7" hidden="1" x14ac:dyDescent="0.25">
      <c r="A288" s="2"/>
      <c r="B288" s="26"/>
      <c r="D288" s="61" t="s">
        <v>34</v>
      </c>
      <c r="E288" s="52" t="s">
        <v>340</v>
      </c>
      <c r="F288" s="56"/>
      <c r="G288" s="61" t="s">
        <v>34</v>
      </c>
    </row>
    <row r="289" spans="1:7" hidden="1" x14ac:dyDescent="0.25">
      <c r="A289" s="2"/>
      <c r="B289" s="26"/>
      <c r="D289" s="61" t="s">
        <v>35</v>
      </c>
      <c r="E289" s="52" t="s">
        <v>341</v>
      </c>
      <c r="F289" s="56"/>
      <c r="G289" s="61" t="s">
        <v>35</v>
      </c>
    </row>
    <row r="290" spans="1:7" hidden="1" x14ac:dyDescent="0.25">
      <c r="A290" s="2"/>
      <c r="B290" s="26"/>
      <c r="D290" s="61" t="s">
        <v>12</v>
      </c>
      <c r="E290" s="52" t="s">
        <v>342</v>
      </c>
      <c r="F290" s="56"/>
      <c r="G290" s="61" t="s">
        <v>12</v>
      </c>
    </row>
    <row r="291" spans="1:7" hidden="1" x14ac:dyDescent="0.25">
      <c r="A291" s="2"/>
      <c r="B291" s="26"/>
      <c r="D291" s="61" t="s">
        <v>36</v>
      </c>
      <c r="E291" s="52" t="s">
        <v>343</v>
      </c>
      <c r="F291" s="56"/>
      <c r="G291" s="61" t="s">
        <v>36</v>
      </c>
    </row>
    <row r="292" spans="1:7" hidden="1" x14ac:dyDescent="0.25">
      <c r="A292" s="2"/>
      <c r="B292" s="26"/>
      <c r="D292" s="61" t="s">
        <v>37</v>
      </c>
      <c r="E292" s="52" t="s">
        <v>344</v>
      </c>
      <c r="F292" s="56"/>
      <c r="G292" s="61" t="s">
        <v>37</v>
      </c>
    </row>
    <row r="293" spans="1:7" hidden="1" x14ac:dyDescent="0.25">
      <c r="A293" s="2"/>
      <c r="B293" s="26"/>
      <c r="D293" s="61" t="s">
        <v>38</v>
      </c>
      <c r="E293" s="52" t="s">
        <v>345</v>
      </c>
      <c r="F293" s="56"/>
      <c r="G293" s="61" t="s">
        <v>38</v>
      </c>
    </row>
    <row r="294" spans="1:7" hidden="1" x14ac:dyDescent="0.25">
      <c r="A294" s="2"/>
      <c r="B294" s="26"/>
      <c r="D294" s="61" t="s">
        <v>40</v>
      </c>
      <c r="E294" s="52" t="s">
        <v>346</v>
      </c>
      <c r="F294" s="56"/>
      <c r="G294" s="61" t="s">
        <v>40</v>
      </c>
    </row>
    <row r="295" spans="1:7" hidden="1" x14ac:dyDescent="0.25">
      <c r="A295" s="2"/>
      <c r="B295" s="26"/>
      <c r="D295" s="61" t="s">
        <v>58</v>
      </c>
      <c r="E295" s="52" t="s">
        <v>347</v>
      </c>
      <c r="F295" s="56"/>
      <c r="G295" s="61" t="s">
        <v>58</v>
      </c>
    </row>
    <row r="296" spans="1:7" hidden="1" x14ac:dyDescent="0.25">
      <c r="A296" s="2"/>
      <c r="B296" s="26"/>
      <c r="D296" s="61" t="s">
        <v>59</v>
      </c>
      <c r="E296" s="52" t="s">
        <v>348</v>
      </c>
      <c r="F296" s="56"/>
      <c r="G296" s="61" t="s">
        <v>59</v>
      </c>
    </row>
    <row r="297" spans="1:7" hidden="1" x14ac:dyDescent="0.25">
      <c r="A297" s="2"/>
      <c r="B297" s="26"/>
      <c r="D297" s="61" t="s">
        <v>555</v>
      </c>
      <c r="E297" s="52" t="s">
        <v>349</v>
      </c>
      <c r="F297" s="56"/>
      <c r="G297" s="61" t="s">
        <v>555</v>
      </c>
    </row>
    <row r="298" spans="1:7" hidden="1" x14ac:dyDescent="0.25">
      <c r="A298" s="2"/>
      <c r="B298" s="26"/>
      <c r="D298" s="61" t="s">
        <v>556</v>
      </c>
      <c r="E298" s="52" t="s">
        <v>350</v>
      </c>
      <c r="F298" s="56"/>
      <c r="G298" s="61" t="s">
        <v>556</v>
      </c>
    </row>
    <row r="299" spans="1:7" hidden="1" x14ac:dyDescent="0.25">
      <c r="A299" s="2"/>
      <c r="B299" s="26"/>
      <c r="D299" s="61" t="s">
        <v>557</v>
      </c>
      <c r="E299" s="52" t="s">
        <v>351</v>
      </c>
      <c r="F299" s="56"/>
      <c r="G299" s="61" t="s">
        <v>557</v>
      </c>
    </row>
    <row r="300" spans="1:7" hidden="1" x14ac:dyDescent="0.25">
      <c r="A300" s="2"/>
      <c r="B300" s="26"/>
      <c r="D300" s="61" t="s">
        <v>558</v>
      </c>
      <c r="E300" s="52" t="s">
        <v>352</v>
      </c>
      <c r="F300" s="56"/>
      <c r="G300" s="61" t="s">
        <v>558</v>
      </c>
    </row>
    <row r="301" spans="1:7" hidden="1" x14ac:dyDescent="0.25">
      <c r="A301" s="2"/>
      <c r="B301" s="26"/>
      <c r="D301" s="61" t="s">
        <v>551</v>
      </c>
      <c r="E301" s="52" t="s">
        <v>353</v>
      </c>
      <c r="F301" s="56"/>
      <c r="G301" s="61" t="s">
        <v>551</v>
      </c>
    </row>
    <row r="302" spans="1:7" hidden="1" x14ac:dyDescent="0.25">
      <c r="A302" s="2"/>
      <c r="B302" s="26"/>
      <c r="D302" s="61" t="s">
        <v>559</v>
      </c>
      <c r="E302" s="52" t="s">
        <v>354</v>
      </c>
      <c r="F302" s="56"/>
      <c r="G302" s="61" t="s">
        <v>559</v>
      </c>
    </row>
    <row r="303" spans="1:7" hidden="1" x14ac:dyDescent="0.25">
      <c r="A303" s="2"/>
      <c r="B303" s="26"/>
      <c r="D303" s="61" t="s">
        <v>560</v>
      </c>
      <c r="E303" s="52" t="s">
        <v>355</v>
      </c>
      <c r="F303" s="56"/>
      <c r="G303" s="61" t="s">
        <v>560</v>
      </c>
    </row>
    <row r="304" spans="1:7" hidden="1" x14ac:dyDescent="0.25">
      <c r="A304" s="2"/>
      <c r="B304" s="26"/>
      <c r="D304" s="61" t="s">
        <v>553</v>
      </c>
      <c r="E304" s="52" t="s">
        <v>356</v>
      </c>
      <c r="F304" s="56"/>
      <c r="G304" s="61" t="s">
        <v>553</v>
      </c>
    </row>
    <row r="305" spans="1:7" hidden="1" x14ac:dyDescent="0.25">
      <c r="A305" s="2"/>
      <c r="B305" s="26"/>
      <c r="D305" s="61" t="s">
        <v>4</v>
      </c>
      <c r="E305" s="52" t="s">
        <v>10</v>
      </c>
      <c r="F305" s="56"/>
      <c r="G305" s="61" t="s">
        <v>4</v>
      </c>
    </row>
    <row r="306" spans="1:7" hidden="1" x14ac:dyDescent="0.25">
      <c r="A306" s="2"/>
      <c r="B306" s="26"/>
      <c r="D306" s="69"/>
      <c r="E306" s="65"/>
      <c r="G306" s="69"/>
    </row>
    <row r="307" spans="1:7" hidden="1" x14ac:dyDescent="0.25">
      <c r="A307" s="53" t="s">
        <v>60</v>
      </c>
      <c r="B307" s="26"/>
      <c r="D307" s="58"/>
      <c r="E307" s="27" t="s">
        <v>413</v>
      </c>
      <c r="F307" s="62" t="s">
        <v>61</v>
      </c>
    </row>
    <row r="308" spans="1:7" hidden="1" x14ac:dyDescent="0.25">
      <c r="A308" s="2"/>
      <c r="B308" s="26"/>
      <c r="D308" s="61" t="s">
        <v>62</v>
      </c>
      <c r="E308" s="57" t="s">
        <v>357</v>
      </c>
      <c r="F308" s="55"/>
      <c r="G308" s="36" t="s">
        <v>62</v>
      </c>
    </row>
    <row r="309" spans="1:7" hidden="1" x14ac:dyDescent="0.25">
      <c r="A309" s="2"/>
      <c r="B309" s="26"/>
      <c r="D309" s="61">
        <v>54</v>
      </c>
      <c r="E309" s="57" t="s">
        <v>529</v>
      </c>
      <c r="F309" s="56"/>
      <c r="G309" s="36">
        <v>54</v>
      </c>
    </row>
    <row r="310" spans="1:7" hidden="1" x14ac:dyDescent="0.25">
      <c r="A310" s="2"/>
      <c r="B310" s="26"/>
      <c r="D310" s="61">
        <v>55</v>
      </c>
      <c r="E310" s="57" t="s">
        <v>528</v>
      </c>
      <c r="F310" s="56"/>
      <c r="G310" s="36">
        <v>55</v>
      </c>
    </row>
    <row r="311" spans="1:7" hidden="1" x14ac:dyDescent="0.25">
      <c r="A311" s="2"/>
      <c r="B311" s="26"/>
      <c r="D311" s="61">
        <v>56</v>
      </c>
      <c r="E311" s="57" t="s">
        <v>527</v>
      </c>
      <c r="F311" s="56"/>
      <c r="G311" s="36">
        <v>56</v>
      </c>
    </row>
    <row r="312" spans="1:7" hidden="1" x14ac:dyDescent="0.25">
      <c r="A312" s="2"/>
      <c r="B312" s="26"/>
      <c r="D312" s="61">
        <v>57</v>
      </c>
      <c r="E312" s="57" t="s">
        <v>526</v>
      </c>
      <c r="F312" s="56"/>
      <c r="G312" s="36">
        <v>57</v>
      </c>
    </row>
    <row r="313" spans="1:7" hidden="1" x14ac:dyDescent="0.25">
      <c r="A313" s="2"/>
      <c r="B313" s="26"/>
      <c r="D313" s="61">
        <v>58</v>
      </c>
      <c r="E313" s="57" t="s">
        <v>525</v>
      </c>
      <c r="F313" s="56"/>
      <c r="G313" s="36">
        <v>58</v>
      </c>
    </row>
    <row r="314" spans="1:7" hidden="1" x14ac:dyDescent="0.25">
      <c r="A314" s="2"/>
      <c r="B314" s="26"/>
      <c r="D314" s="61">
        <v>59</v>
      </c>
      <c r="E314" s="57" t="s">
        <v>524</v>
      </c>
      <c r="F314" s="56"/>
      <c r="G314" s="36">
        <v>59</v>
      </c>
    </row>
    <row r="315" spans="1:7" hidden="1" x14ac:dyDescent="0.25">
      <c r="A315" s="2"/>
      <c r="B315" s="26"/>
      <c r="D315" s="61">
        <v>60</v>
      </c>
      <c r="E315" s="57" t="s">
        <v>523</v>
      </c>
      <c r="F315" s="56"/>
      <c r="G315" s="36">
        <v>60</v>
      </c>
    </row>
    <row r="316" spans="1:7" hidden="1" x14ac:dyDescent="0.25">
      <c r="A316" s="2"/>
      <c r="B316" s="26"/>
      <c r="D316" s="61">
        <v>61</v>
      </c>
      <c r="E316" s="57" t="s">
        <v>522</v>
      </c>
      <c r="F316" s="56"/>
      <c r="G316" s="36">
        <v>61</v>
      </c>
    </row>
    <row r="317" spans="1:7" hidden="1" x14ac:dyDescent="0.25">
      <c r="A317" s="2"/>
      <c r="B317" s="26"/>
      <c r="D317" s="61">
        <v>62</v>
      </c>
      <c r="E317" s="57" t="s">
        <v>521</v>
      </c>
      <c r="F317" s="56"/>
      <c r="G317" s="36">
        <v>62</v>
      </c>
    </row>
    <row r="318" spans="1:7" hidden="1" x14ac:dyDescent="0.25">
      <c r="A318" s="2"/>
      <c r="B318" s="26"/>
      <c r="D318" s="61">
        <v>63</v>
      </c>
      <c r="E318" s="57" t="s">
        <v>520</v>
      </c>
      <c r="F318" s="56"/>
      <c r="G318" s="36">
        <v>63</v>
      </c>
    </row>
    <row r="319" spans="1:7" hidden="1" x14ac:dyDescent="0.25">
      <c r="A319" s="2"/>
      <c r="B319" s="26"/>
      <c r="D319" s="61">
        <v>64</v>
      </c>
      <c r="E319" s="57" t="s">
        <v>519</v>
      </c>
      <c r="F319" s="56"/>
      <c r="G319" s="36">
        <v>64</v>
      </c>
    </row>
    <row r="320" spans="1:7" hidden="1" x14ac:dyDescent="0.25">
      <c r="A320" s="2"/>
      <c r="B320" s="26"/>
      <c r="D320" s="61">
        <v>65</v>
      </c>
      <c r="E320" s="57" t="s">
        <v>518</v>
      </c>
      <c r="F320" s="56"/>
      <c r="G320" s="36">
        <v>65</v>
      </c>
    </row>
    <row r="321" spans="1:7" hidden="1" x14ac:dyDescent="0.25">
      <c r="A321" s="2"/>
      <c r="B321" s="26"/>
      <c r="D321" s="61">
        <v>66</v>
      </c>
      <c r="E321" s="57" t="s">
        <v>517</v>
      </c>
      <c r="F321" s="56"/>
      <c r="G321" s="36">
        <v>66</v>
      </c>
    </row>
    <row r="322" spans="1:7" hidden="1" x14ac:dyDescent="0.25">
      <c r="A322" s="2"/>
      <c r="B322" s="26"/>
      <c r="D322" s="61">
        <v>67</v>
      </c>
      <c r="E322" s="57" t="s">
        <v>516</v>
      </c>
      <c r="F322" s="56"/>
      <c r="G322" s="36">
        <v>67</v>
      </c>
    </row>
    <row r="323" spans="1:7" hidden="1" x14ac:dyDescent="0.25">
      <c r="A323" s="2"/>
      <c r="B323" s="26"/>
      <c r="D323" s="61">
        <v>68</v>
      </c>
      <c r="E323" s="57" t="s">
        <v>515</v>
      </c>
      <c r="F323" s="56"/>
      <c r="G323" s="36">
        <v>68</v>
      </c>
    </row>
    <row r="324" spans="1:7" hidden="1" x14ac:dyDescent="0.25">
      <c r="A324" s="2"/>
      <c r="B324" s="26"/>
      <c r="D324" s="61">
        <v>69</v>
      </c>
      <c r="E324" s="57" t="s">
        <v>514</v>
      </c>
      <c r="F324" s="56"/>
      <c r="G324" s="36">
        <v>69</v>
      </c>
    </row>
    <row r="325" spans="1:7" hidden="1" x14ac:dyDescent="0.25">
      <c r="A325" s="2"/>
      <c r="B325" s="26"/>
      <c r="D325" s="61">
        <v>70</v>
      </c>
      <c r="E325" s="57" t="s">
        <v>513</v>
      </c>
      <c r="F325" s="56"/>
      <c r="G325" s="36">
        <v>70</v>
      </c>
    </row>
    <row r="326" spans="1:7" hidden="1" x14ac:dyDescent="0.25">
      <c r="A326" s="2"/>
      <c r="B326" s="26"/>
      <c r="D326" s="61">
        <v>71</v>
      </c>
      <c r="E326" s="57" t="s">
        <v>512</v>
      </c>
      <c r="F326" s="56"/>
      <c r="G326" s="36">
        <v>71</v>
      </c>
    </row>
    <row r="327" spans="1:7" hidden="1" x14ac:dyDescent="0.25">
      <c r="A327" s="2"/>
      <c r="B327" s="26"/>
      <c r="D327" s="61">
        <v>72</v>
      </c>
      <c r="E327" s="57" t="s">
        <v>511</v>
      </c>
      <c r="F327" s="56"/>
      <c r="G327" s="36">
        <v>72</v>
      </c>
    </row>
    <row r="328" spans="1:7" hidden="1" x14ac:dyDescent="0.25">
      <c r="A328" s="2"/>
      <c r="B328" s="26"/>
      <c r="D328" s="61">
        <v>73</v>
      </c>
      <c r="E328" s="57" t="s">
        <v>510</v>
      </c>
      <c r="F328" s="56"/>
      <c r="G328" s="36">
        <v>73</v>
      </c>
    </row>
    <row r="329" spans="1:7" hidden="1" x14ac:dyDescent="0.25">
      <c r="A329" s="2"/>
      <c r="B329" s="26"/>
      <c r="D329" s="61">
        <v>74</v>
      </c>
      <c r="E329" s="57" t="s">
        <v>509</v>
      </c>
      <c r="F329" s="56"/>
      <c r="G329" s="36">
        <v>74</v>
      </c>
    </row>
    <row r="330" spans="1:7" hidden="1" x14ac:dyDescent="0.25">
      <c r="A330" s="2"/>
      <c r="B330" s="26"/>
      <c r="D330" s="61">
        <v>75</v>
      </c>
      <c r="E330" s="57" t="s">
        <v>508</v>
      </c>
      <c r="F330" s="56"/>
      <c r="G330" s="36">
        <v>75</v>
      </c>
    </row>
    <row r="331" spans="1:7" hidden="1" x14ac:dyDescent="0.25">
      <c r="A331" s="2"/>
      <c r="B331" s="26"/>
      <c r="D331" s="61">
        <v>76</v>
      </c>
      <c r="E331" s="57" t="s">
        <v>507</v>
      </c>
      <c r="F331" s="56"/>
      <c r="G331" s="36">
        <v>76</v>
      </c>
    </row>
    <row r="332" spans="1:7" hidden="1" x14ac:dyDescent="0.25">
      <c r="A332" s="2"/>
      <c r="B332" s="26"/>
      <c r="D332" s="61">
        <v>77</v>
      </c>
      <c r="E332" s="57" t="s">
        <v>506</v>
      </c>
      <c r="F332" s="56"/>
      <c r="G332" s="36">
        <v>77</v>
      </c>
    </row>
    <row r="333" spans="1:7" hidden="1" x14ac:dyDescent="0.25">
      <c r="A333" s="2"/>
      <c r="B333" s="26"/>
      <c r="D333" s="61">
        <v>78</v>
      </c>
      <c r="E333" s="57" t="s">
        <v>505</v>
      </c>
      <c r="F333" s="56"/>
      <c r="G333" s="36">
        <v>78</v>
      </c>
    </row>
    <row r="334" spans="1:7" hidden="1" x14ac:dyDescent="0.25">
      <c r="A334" s="2"/>
      <c r="B334" s="26"/>
      <c r="D334" s="61">
        <v>79</v>
      </c>
      <c r="E334" s="57" t="s">
        <v>504</v>
      </c>
      <c r="F334" s="56"/>
      <c r="G334" s="36">
        <v>79</v>
      </c>
    </row>
    <row r="335" spans="1:7" hidden="1" x14ac:dyDescent="0.25">
      <c r="A335" s="2"/>
      <c r="B335" s="26"/>
      <c r="D335" s="61">
        <v>80</v>
      </c>
      <c r="E335" s="57" t="s">
        <v>503</v>
      </c>
      <c r="F335" s="56"/>
      <c r="G335" s="36">
        <v>80</v>
      </c>
    </row>
    <row r="336" spans="1:7" hidden="1" x14ac:dyDescent="0.25">
      <c r="A336" s="2"/>
      <c r="B336" s="26"/>
      <c r="D336" s="61">
        <v>81</v>
      </c>
      <c r="E336" s="57" t="s">
        <v>502</v>
      </c>
      <c r="F336" s="56"/>
      <c r="G336" s="36">
        <v>81</v>
      </c>
    </row>
    <row r="337" spans="1:7" hidden="1" x14ac:dyDescent="0.25">
      <c r="A337" s="2"/>
      <c r="B337" s="26"/>
      <c r="D337" s="61">
        <v>82</v>
      </c>
      <c r="E337" s="57" t="s">
        <v>501</v>
      </c>
      <c r="F337" s="56"/>
      <c r="G337" s="36">
        <v>82</v>
      </c>
    </row>
    <row r="338" spans="1:7" hidden="1" x14ac:dyDescent="0.25">
      <c r="A338" s="2"/>
      <c r="B338" s="26"/>
      <c r="D338" s="61">
        <v>83</v>
      </c>
      <c r="E338" s="57" t="s">
        <v>500</v>
      </c>
      <c r="F338" s="56"/>
      <c r="G338" s="36">
        <v>83</v>
      </c>
    </row>
    <row r="339" spans="1:7" hidden="1" x14ac:dyDescent="0.25">
      <c r="A339" s="2"/>
      <c r="B339" s="26"/>
      <c r="D339" s="61">
        <v>84</v>
      </c>
      <c r="E339" s="57" t="s">
        <v>499</v>
      </c>
      <c r="F339" s="56"/>
      <c r="G339" s="36">
        <v>84</v>
      </c>
    </row>
    <row r="340" spans="1:7" hidden="1" x14ac:dyDescent="0.25">
      <c r="A340" s="2"/>
      <c r="B340" s="26"/>
      <c r="D340" s="61">
        <v>85</v>
      </c>
      <c r="E340" s="57" t="s">
        <v>498</v>
      </c>
      <c r="F340" s="56"/>
      <c r="G340" s="36">
        <v>85</v>
      </c>
    </row>
    <row r="341" spans="1:7" hidden="1" x14ac:dyDescent="0.25">
      <c r="A341" s="2"/>
      <c r="B341" s="26"/>
      <c r="D341" s="61">
        <v>86</v>
      </c>
      <c r="E341" s="57" t="s">
        <v>497</v>
      </c>
      <c r="F341" s="56"/>
      <c r="G341" s="36">
        <v>86</v>
      </c>
    </row>
    <row r="342" spans="1:7" hidden="1" x14ac:dyDescent="0.25">
      <c r="A342" s="2"/>
      <c r="B342" s="26"/>
      <c r="D342" s="61">
        <v>87</v>
      </c>
      <c r="E342" s="57" t="s">
        <v>496</v>
      </c>
      <c r="F342" s="56"/>
      <c r="G342" s="36">
        <v>87</v>
      </c>
    </row>
    <row r="343" spans="1:7" hidden="1" x14ac:dyDescent="0.25">
      <c r="A343" s="2"/>
      <c r="B343" s="26"/>
      <c r="D343" s="61">
        <v>88</v>
      </c>
      <c r="E343" s="57" t="s">
        <v>495</v>
      </c>
      <c r="F343" s="56"/>
      <c r="G343" s="36">
        <v>88</v>
      </c>
    </row>
    <row r="344" spans="1:7" hidden="1" x14ac:dyDescent="0.25">
      <c r="A344" s="2"/>
      <c r="B344" s="26"/>
      <c r="D344" s="61">
        <v>89</v>
      </c>
      <c r="E344" s="57" t="s">
        <v>494</v>
      </c>
      <c r="F344" s="56"/>
      <c r="G344" s="36">
        <v>89</v>
      </c>
    </row>
    <row r="345" spans="1:7" hidden="1" x14ac:dyDescent="0.25">
      <c r="A345" s="2"/>
      <c r="B345" s="26"/>
      <c r="D345" s="61">
        <v>90</v>
      </c>
      <c r="E345" s="57" t="s">
        <v>493</v>
      </c>
      <c r="F345" s="56"/>
      <c r="G345" s="36">
        <v>90</v>
      </c>
    </row>
    <row r="346" spans="1:7" hidden="1" x14ac:dyDescent="0.25">
      <c r="A346" s="2"/>
      <c r="B346" s="26"/>
      <c r="D346" s="61">
        <v>91</v>
      </c>
      <c r="E346" s="57" t="s">
        <v>492</v>
      </c>
      <c r="F346" s="56"/>
      <c r="G346" s="36">
        <v>91</v>
      </c>
    </row>
    <row r="347" spans="1:7" hidden="1" x14ac:dyDescent="0.25">
      <c r="A347" s="2"/>
      <c r="B347" s="26"/>
      <c r="D347" s="61">
        <v>92</v>
      </c>
      <c r="E347" s="57" t="s">
        <v>491</v>
      </c>
      <c r="F347" s="56"/>
      <c r="G347" s="36">
        <v>92</v>
      </c>
    </row>
    <row r="348" spans="1:7" hidden="1" x14ac:dyDescent="0.25">
      <c r="A348" s="2"/>
      <c r="B348" s="26"/>
      <c r="D348" s="61">
        <v>93</v>
      </c>
      <c r="E348" s="57" t="s">
        <v>490</v>
      </c>
      <c r="F348" s="56"/>
      <c r="G348" s="36">
        <v>93</v>
      </c>
    </row>
    <row r="349" spans="1:7" hidden="1" x14ac:dyDescent="0.25">
      <c r="A349" s="2"/>
      <c r="B349" s="26"/>
      <c r="D349" s="61">
        <v>94</v>
      </c>
      <c r="E349" s="57" t="s">
        <v>489</v>
      </c>
      <c r="F349" s="56"/>
      <c r="G349" s="36">
        <v>94</v>
      </c>
    </row>
    <row r="350" spans="1:7" hidden="1" x14ac:dyDescent="0.25">
      <c r="A350" s="2"/>
      <c r="B350" s="26"/>
      <c r="D350" s="61">
        <v>95</v>
      </c>
      <c r="E350" s="57" t="s">
        <v>488</v>
      </c>
      <c r="F350" s="56"/>
      <c r="G350" s="36">
        <v>95</v>
      </c>
    </row>
    <row r="351" spans="1:7" hidden="1" x14ac:dyDescent="0.25">
      <c r="A351" s="2"/>
      <c r="B351" s="26"/>
      <c r="D351" s="61">
        <v>96</v>
      </c>
      <c r="E351" s="57" t="s">
        <v>487</v>
      </c>
      <c r="F351" s="56"/>
      <c r="G351" s="36">
        <v>96</v>
      </c>
    </row>
    <row r="352" spans="1:7" hidden="1" x14ac:dyDescent="0.25">
      <c r="A352" s="2"/>
      <c r="B352" s="26"/>
      <c r="D352" s="61">
        <v>97</v>
      </c>
      <c r="E352" s="57" t="s">
        <v>486</v>
      </c>
      <c r="F352" s="56"/>
      <c r="G352" s="36">
        <v>97</v>
      </c>
    </row>
    <row r="353" spans="1:7" hidden="1" x14ac:dyDescent="0.25">
      <c r="A353" s="2"/>
      <c r="B353" s="26"/>
      <c r="D353" s="61">
        <v>98</v>
      </c>
      <c r="E353" s="57" t="s">
        <v>485</v>
      </c>
      <c r="F353" s="56"/>
      <c r="G353" s="36">
        <v>98</v>
      </c>
    </row>
    <row r="354" spans="1:7" hidden="1" x14ac:dyDescent="0.25">
      <c r="A354" s="2"/>
      <c r="B354" s="26"/>
      <c r="D354" s="61">
        <v>99</v>
      </c>
      <c r="E354" s="57" t="s">
        <v>484</v>
      </c>
      <c r="F354" s="56"/>
      <c r="G354" s="36">
        <v>99</v>
      </c>
    </row>
    <row r="355" spans="1:7" hidden="1" x14ac:dyDescent="0.25">
      <c r="A355" s="2"/>
      <c r="B355" s="26"/>
      <c r="D355" s="61" t="s">
        <v>8</v>
      </c>
      <c r="E355" s="57" t="s">
        <v>442</v>
      </c>
      <c r="F355" s="56"/>
      <c r="G355" s="36" t="s">
        <v>8</v>
      </c>
    </row>
    <row r="356" spans="1:7" hidden="1" x14ac:dyDescent="0.25">
      <c r="A356" s="2"/>
      <c r="B356" s="26"/>
      <c r="D356" s="61" t="s">
        <v>63</v>
      </c>
      <c r="E356" s="57" t="s">
        <v>443</v>
      </c>
      <c r="F356" s="56"/>
      <c r="G356" s="36" t="s">
        <v>63</v>
      </c>
    </row>
    <row r="357" spans="1:7" hidden="1" x14ac:dyDescent="0.25">
      <c r="A357" s="2"/>
      <c r="B357" s="26"/>
      <c r="D357" s="61" t="s">
        <v>64</v>
      </c>
      <c r="E357" s="57" t="s">
        <v>444</v>
      </c>
      <c r="F357" s="56"/>
      <c r="G357" s="36" t="s">
        <v>64</v>
      </c>
    </row>
    <row r="358" spans="1:7" hidden="1" x14ac:dyDescent="0.25">
      <c r="A358" s="2"/>
      <c r="B358" s="26"/>
      <c r="D358" s="61" t="s">
        <v>65</v>
      </c>
      <c r="E358" s="57" t="s">
        <v>445</v>
      </c>
      <c r="F358" s="56"/>
      <c r="G358" s="36" t="s">
        <v>65</v>
      </c>
    </row>
    <row r="359" spans="1:7" hidden="1" x14ac:dyDescent="0.25">
      <c r="A359" s="2"/>
      <c r="B359" s="26"/>
      <c r="D359" s="61" t="s">
        <v>66</v>
      </c>
      <c r="E359" s="57" t="s">
        <v>446</v>
      </c>
      <c r="F359" s="56"/>
      <c r="G359" s="36" t="s">
        <v>66</v>
      </c>
    </row>
    <row r="360" spans="1:7" hidden="1" x14ac:dyDescent="0.25">
      <c r="A360" s="2"/>
      <c r="B360" s="26"/>
      <c r="D360" s="61" t="s">
        <v>67</v>
      </c>
      <c r="E360" s="57" t="s">
        <v>447</v>
      </c>
      <c r="F360" s="56"/>
      <c r="G360" s="36" t="s">
        <v>67</v>
      </c>
    </row>
    <row r="361" spans="1:7" hidden="1" x14ac:dyDescent="0.25">
      <c r="A361" s="2"/>
      <c r="B361" s="26"/>
      <c r="D361" s="61" t="s">
        <v>68</v>
      </c>
      <c r="E361" s="57" t="s">
        <v>448</v>
      </c>
      <c r="F361" s="56"/>
      <c r="G361" s="36" t="s">
        <v>68</v>
      </c>
    </row>
    <row r="362" spans="1:7" hidden="1" x14ac:dyDescent="0.25">
      <c r="A362" s="2"/>
      <c r="B362" s="26"/>
      <c r="D362" s="61" t="s">
        <v>69</v>
      </c>
      <c r="E362" s="57" t="s">
        <v>449</v>
      </c>
      <c r="F362" s="56"/>
      <c r="G362" s="36" t="s">
        <v>69</v>
      </c>
    </row>
    <row r="363" spans="1:7" hidden="1" x14ac:dyDescent="0.25">
      <c r="A363" s="2"/>
      <c r="B363" s="26"/>
      <c r="D363" s="61" t="s">
        <v>70</v>
      </c>
      <c r="E363" s="57" t="s">
        <v>450</v>
      </c>
      <c r="F363" s="56"/>
      <c r="G363" s="36" t="s">
        <v>70</v>
      </c>
    </row>
    <row r="364" spans="1:7" hidden="1" x14ac:dyDescent="0.25">
      <c r="A364" s="2"/>
      <c r="B364" s="26"/>
      <c r="D364" s="61" t="s">
        <v>71</v>
      </c>
      <c r="E364" s="57" t="s">
        <v>451</v>
      </c>
      <c r="F364" s="56"/>
      <c r="G364" s="36" t="s">
        <v>71</v>
      </c>
    </row>
    <row r="365" spans="1:7" hidden="1" x14ac:dyDescent="0.25">
      <c r="A365" s="2"/>
      <c r="B365" s="26"/>
      <c r="D365" s="61" t="s">
        <v>22</v>
      </c>
      <c r="E365" s="57" t="s">
        <v>452</v>
      </c>
      <c r="F365" s="56"/>
      <c r="G365" s="36" t="s">
        <v>22</v>
      </c>
    </row>
    <row r="366" spans="1:7" hidden="1" x14ac:dyDescent="0.25">
      <c r="A366" s="2"/>
      <c r="B366" s="26"/>
      <c r="D366" s="61" t="s">
        <v>72</v>
      </c>
      <c r="E366" s="57" t="s">
        <v>453</v>
      </c>
      <c r="F366" s="56"/>
      <c r="G366" s="36" t="s">
        <v>72</v>
      </c>
    </row>
    <row r="367" spans="1:7" hidden="1" x14ac:dyDescent="0.25">
      <c r="A367" s="2"/>
      <c r="B367" s="26"/>
      <c r="D367" s="61" t="s">
        <v>73</v>
      </c>
      <c r="E367" s="57" t="s">
        <v>454</v>
      </c>
      <c r="F367" s="56"/>
      <c r="G367" s="36" t="s">
        <v>73</v>
      </c>
    </row>
    <row r="368" spans="1:7" hidden="1" x14ac:dyDescent="0.25">
      <c r="A368" s="2"/>
      <c r="B368" s="26"/>
      <c r="D368" s="61" t="s">
        <v>74</v>
      </c>
      <c r="E368" s="57" t="s">
        <v>455</v>
      </c>
      <c r="F368" s="56"/>
      <c r="G368" s="36" t="s">
        <v>74</v>
      </c>
    </row>
    <row r="369" spans="1:7" hidden="1" x14ac:dyDescent="0.25">
      <c r="A369" s="2"/>
      <c r="B369" s="26"/>
      <c r="D369" s="61" t="s">
        <v>75</v>
      </c>
      <c r="E369" s="57" t="s">
        <v>456</v>
      </c>
      <c r="F369" s="56"/>
      <c r="G369" s="36" t="s">
        <v>75</v>
      </c>
    </row>
    <row r="370" spans="1:7" hidden="1" x14ac:dyDescent="0.25">
      <c r="A370" s="2"/>
      <c r="B370" s="26"/>
      <c r="D370" s="61" t="s">
        <v>76</v>
      </c>
      <c r="E370" s="57" t="s">
        <v>457</v>
      </c>
      <c r="F370" s="56"/>
      <c r="G370" s="36" t="s">
        <v>76</v>
      </c>
    </row>
    <row r="371" spans="1:7" hidden="1" x14ac:dyDescent="0.25">
      <c r="A371" s="2"/>
      <c r="B371" s="26"/>
      <c r="D371" s="61" t="s">
        <v>77</v>
      </c>
      <c r="E371" s="57" t="s">
        <v>458</v>
      </c>
      <c r="F371" s="56"/>
      <c r="G371" s="36" t="s">
        <v>77</v>
      </c>
    </row>
    <row r="372" spans="1:7" hidden="1" x14ac:dyDescent="0.25">
      <c r="A372" s="2"/>
      <c r="B372" s="26"/>
      <c r="D372" s="61" t="s">
        <v>78</v>
      </c>
      <c r="E372" s="57" t="s">
        <v>459</v>
      </c>
      <c r="F372" s="56"/>
      <c r="G372" s="36" t="s">
        <v>78</v>
      </c>
    </row>
    <row r="373" spans="1:7" hidden="1" x14ac:dyDescent="0.25">
      <c r="A373" s="2"/>
      <c r="B373" s="26"/>
      <c r="D373" s="61" t="s">
        <v>79</v>
      </c>
      <c r="E373" s="57" t="s">
        <v>460</v>
      </c>
      <c r="F373" s="56"/>
      <c r="G373" s="36" t="s">
        <v>79</v>
      </c>
    </row>
    <row r="374" spans="1:7" hidden="1" x14ac:dyDescent="0.25">
      <c r="A374" s="2"/>
      <c r="B374" s="26"/>
      <c r="D374" s="61" t="s">
        <v>80</v>
      </c>
      <c r="E374" s="57" t="s">
        <v>461</v>
      </c>
      <c r="F374" s="56"/>
      <c r="G374" s="36" t="s">
        <v>80</v>
      </c>
    </row>
    <row r="375" spans="1:7" hidden="1" x14ac:dyDescent="0.25">
      <c r="A375" s="2"/>
      <c r="B375" s="26"/>
      <c r="D375" s="61" t="s">
        <v>81</v>
      </c>
      <c r="E375" s="57" t="s">
        <v>462</v>
      </c>
      <c r="F375" s="56"/>
      <c r="G375" s="36" t="s">
        <v>81</v>
      </c>
    </row>
    <row r="376" spans="1:7" hidden="1" x14ac:dyDescent="0.25">
      <c r="A376" s="2"/>
      <c r="B376" s="26"/>
      <c r="D376" s="61" t="s">
        <v>414</v>
      </c>
      <c r="E376" s="57" t="s">
        <v>483</v>
      </c>
      <c r="F376" s="56"/>
      <c r="G376" s="36" t="s">
        <v>414</v>
      </c>
    </row>
    <row r="377" spans="1:7" hidden="1" x14ac:dyDescent="0.25">
      <c r="A377" s="2"/>
      <c r="B377" s="26"/>
      <c r="D377" s="61" t="s">
        <v>415</v>
      </c>
      <c r="E377" s="57" t="s">
        <v>482</v>
      </c>
      <c r="F377" s="56"/>
      <c r="G377" s="36" t="s">
        <v>415</v>
      </c>
    </row>
    <row r="378" spans="1:7" hidden="1" x14ac:dyDescent="0.25">
      <c r="A378" s="2"/>
      <c r="B378" s="26"/>
      <c r="D378" s="61" t="s">
        <v>416</v>
      </c>
      <c r="E378" s="57" t="s">
        <v>481</v>
      </c>
      <c r="F378" s="56"/>
      <c r="G378" s="36" t="s">
        <v>416</v>
      </c>
    </row>
    <row r="379" spans="1:7" hidden="1" x14ac:dyDescent="0.25">
      <c r="A379" s="2"/>
      <c r="B379" s="26"/>
      <c r="D379" s="61" t="s">
        <v>417</v>
      </c>
      <c r="E379" s="57" t="s">
        <v>480</v>
      </c>
      <c r="F379" s="56"/>
      <c r="G379" s="36" t="s">
        <v>417</v>
      </c>
    </row>
    <row r="380" spans="1:7" hidden="1" x14ac:dyDescent="0.25">
      <c r="A380" s="2"/>
      <c r="B380" s="26"/>
      <c r="D380" s="61" t="s">
        <v>418</v>
      </c>
      <c r="E380" s="57" t="s">
        <v>479</v>
      </c>
      <c r="F380" s="56"/>
      <c r="G380" s="36" t="s">
        <v>418</v>
      </c>
    </row>
    <row r="381" spans="1:7" hidden="1" x14ac:dyDescent="0.25">
      <c r="A381" s="2"/>
      <c r="B381" s="26"/>
      <c r="D381" s="61" t="s">
        <v>419</v>
      </c>
      <c r="E381" s="57" t="s">
        <v>478</v>
      </c>
      <c r="F381" s="56"/>
      <c r="G381" s="36" t="s">
        <v>419</v>
      </c>
    </row>
    <row r="382" spans="1:7" hidden="1" x14ac:dyDescent="0.25">
      <c r="A382" s="2"/>
      <c r="B382" s="26"/>
      <c r="D382" s="61" t="s">
        <v>420</v>
      </c>
      <c r="E382" s="57" t="s">
        <v>477</v>
      </c>
      <c r="F382" s="56"/>
      <c r="G382" s="36" t="s">
        <v>420</v>
      </c>
    </row>
    <row r="383" spans="1:7" hidden="1" x14ac:dyDescent="0.25">
      <c r="A383" s="2"/>
      <c r="B383" s="26"/>
      <c r="D383" s="61" t="s">
        <v>421</v>
      </c>
      <c r="E383" s="57" t="s">
        <v>476</v>
      </c>
      <c r="F383" s="56"/>
      <c r="G383" s="36" t="s">
        <v>421</v>
      </c>
    </row>
    <row r="384" spans="1:7" hidden="1" x14ac:dyDescent="0.25">
      <c r="A384" s="2"/>
      <c r="B384" s="26"/>
      <c r="D384" s="61" t="s">
        <v>422</v>
      </c>
      <c r="E384" s="57" t="s">
        <v>475</v>
      </c>
      <c r="F384" s="56"/>
      <c r="G384" s="36" t="s">
        <v>422</v>
      </c>
    </row>
    <row r="385" spans="1:7" hidden="1" x14ac:dyDescent="0.25">
      <c r="A385" s="2"/>
      <c r="B385" s="26"/>
      <c r="D385" s="61" t="s">
        <v>429</v>
      </c>
      <c r="E385" s="57" t="s">
        <v>474</v>
      </c>
      <c r="F385" s="56"/>
      <c r="G385" s="36" t="s">
        <v>429</v>
      </c>
    </row>
    <row r="386" spans="1:7" hidden="1" x14ac:dyDescent="0.25">
      <c r="A386" s="2"/>
      <c r="B386" s="26"/>
      <c r="D386" s="61" t="s">
        <v>431</v>
      </c>
      <c r="E386" s="57" t="s">
        <v>473</v>
      </c>
      <c r="F386" s="56"/>
      <c r="G386" s="36" t="s">
        <v>431</v>
      </c>
    </row>
    <row r="387" spans="1:7" hidden="1" x14ac:dyDescent="0.25">
      <c r="A387" s="2"/>
      <c r="B387" s="26"/>
      <c r="D387" s="61" t="s">
        <v>432</v>
      </c>
      <c r="E387" s="57" t="s">
        <v>472</v>
      </c>
      <c r="F387" s="56"/>
      <c r="G387" s="36" t="s">
        <v>432</v>
      </c>
    </row>
    <row r="388" spans="1:7" hidden="1" x14ac:dyDescent="0.25">
      <c r="A388" s="2"/>
      <c r="B388" s="26"/>
      <c r="D388" s="61" t="s">
        <v>433</v>
      </c>
      <c r="E388" s="57" t="s">
        <v>471</v>
      </c>
      <c r="F388" s="56"/>
      <c r="G388" s="36" t="s">
        <v>433</v>
      </c>
    </row>
    <row r="389" spans="1:7" hidden="1" x14ac:dyDescent="0.25">
      <c r="A389" s="2"/>
      <c r="B389" s="26"/>
      <c r="D389" s="61" t="s">
        <v>434</v>
      </c>
      <c r="E389" s="57" t="s">
        <v>470</v>
      </c>
      <c r="F389" s="56"/>
      <c r="G389" s="36" t="s">
        <v>434</v>
      </c>
    </row>
    <row r="390" spans="1:7" hidden="1" x14ac:dyDescent="0.25">
      <c r="A390" s="2"/>
      <c r="B390" s="26"/>
      <c r="D390" s="61" t="s">
        <v>435</v>
      </c>
      <c r="E390" s="57" t="s">
        <v>469</v>
      </c>
      <c r="F390" s="56"/>
      <c r="G390" s="36" t="s">
        <v>435</v>
      </c>
    </row>
    <row r="391" spans="1:7" hidden="1" x14ac:dyDescent="0.25">
      <c r="A391" s="2"/>
      <c r="B391" s="26"/>
      <c r="D391" s="61" t="s">
        <v>436</v>
      </c>
      <c r="E391" s="57" t="s">
        <v>468</v>
      </c>
      <c r="F391" s="56"/>
      <c r="G391" s="36" t="s">
        <v>436</v>
      </c>
    </row>
    <row r="392" spans="1:7" hidden="1" x14ac:dyDescent="0.25">
      <c r="A392" s="2"/>
      <c r="B392" s="26"/>
      <c r="D392" s="61" t="s">
        <v>437</v>
      </c>
      <c r="E392" s="57" t="s">
        <v>467</v>
      </c>
      <c r="F392" s="56"/>
      <c r="G392" s="36" t="s">
        <v>437</v>
      </c>
    </row>
    <row r="393" spans="1:7" hidden="1" x14ac:dyDescent="0.25">
      <c r="A393" s="2"/>
      <c r="B393" s="26"/>
      <c r="D393" s="61" t="s">
        <v>438</v>
      </c>
      <c r="E393" s="57" t="s">
        <v>466</v>
      </c>
      <c r="F393" s="56"/>
      <c r="G393" s="36" t="s">
        <v>438</v>
      </c>
    </row>
    <row r="394" spans="1:7" hidden="1" x14ac:dyDescent="0.25">
      <c r="A394" s="2"/>
      <c r="B394" s="26"/>
      <c r="D394" s="61" t="s">
        <v>439</v>
      </c>
      <c r="E394" s="57" t="s">
        <v>465</v>
      </c>
      <c r="F394" s="56"/>
      <c r="G394" s="36" t="s">
        <v>439</v>
      </c>
    </row>
    <row r="395" spans="1:7" hidden="1" x14ac:dyDescent="0.25">
      <c r="A395" s="2"/>
      <c r="B395" s="26"/>
      <c r="D395" s="61" t="s">
        <v>440</v>
      </c>
      <c r="E395" s="57" t="s">
        <v>464</v>
      </c>
      <c r="F395" s="56"/>
      <c r="G395" s="36" t="s">
        <v>440</v>
      </c>
    </row>
    <row r="396" spans="1:7" hidden="1" x14ac:dyDescent="0.25">
      <c r="A396" s="2"/>
      <c r="B396" s="26"/>
      <c r="D396" s="61" t="s">
        <v>441</v>
      </c>
      <c r="E396" s="57" t="s">
        <v>463</v>
      </c>
      <c r="F396" s="56"/>
      <c r="G396" s="36" t="s">
        <v>441</v>
      </c>
    </row>
    <row r="397" spans="1:7" hidden="1" x14ac:dyDescent="0.25">
      <c r="A397" s="2"/>
      <c r="B397" s="26"/>
      <c r="D397" s="61" t="s">
        <v>134</v>
      </c>
      <c r="E397" s="57" t="s">
        <v>10</v>
      </c>
      <c r="F397" s="56"/>
      <c r="G397" s="36" t="s">
        <v>134</v>
      </c>
    </row>
    <row r="398" spans="1:7" hidden="1" x14ac:dyDescent="0.25">
      <c r="B398" s="26"/>
      <c r="D398" s="58"/>
    </row>
    <row r="399" spans="1:7" hidden="1" x14ac:dyDescent="0.25">
      <c r="A399" s="53" t="s">
        <v>130</v>
      </c>
      <c r="B399" s="26"/>
      <c r="D399" s="58"/>
      <c r="E399" s="50" t="s">
        <v>358</v>
      </c>
      <c r="F399" s="36">
        <v>28</v>
      </c>
    </row>
    <row r="400" spans="1:7" hidden="1" x14ac:dyDescent="0.25">
      <c r="A400" s="2"/>
      <c r="B400" s="26"/>
      <c r="D400" s="61">
        <v>0</v>
      </c>
      <c r="E400" s="57" t="s">
        <v>359</v>
      </c>
      <c r="F400" s="55"/>
      <c r="G400" s="36">
        <v>0</v>
      </c>
    </row>
    <row r="401" spans="1:7" hidden="1" x14ac:dyDescent="0.25">
      <c r="A401" s="2"/>
      <c r="B401" s="26"/>
      <c r="D401" s="61" t="s">
        <v>3</v>
      </c>
      <c r="E401" s="57" t="s">
        <v>360</v>
      </c>
      <c r="F401" s="56"/>
      <c r="G401" s="36" t="s">
        <v>3</v>
      </c>
    </row>
    <row r="402" spans="1:7" hidden="1" x14ac:dyDescent="0.25">
      <c r="A402" s="2"/>
      <c r="B402" s="26"/>
      <c r="D402" s="61" t="s">
        <v>5</v>
      </c>
      <c r="E402" s="57" t="s">
        <v>361</v>
      </c>
      <c r="F402" s="56"/>
      <c r="G402" s="36" t="s">
        <v>5</v>
      </c>
    </row>
    <row r="403" spans="1:7" hidden="1" x14ac:dyDescent="0.25">
      <c r="A403" s="2"/>
      <c r="B403" s="26"/>
      <c r="D403" s="61" t="s">
        <v>2</v>
      </c>
      <c r="E403" s="57" t="s">
        <v>362</v>
      </c>
      <c r="F403" s="56"/>
      <c r="G403" s="36" t="s">
        <v>2</v>
      </c>
    </row>
    <row r="404" spans="1:7" hidden="1" x14ac:dyDescent="0.25">
      <c r="A404" s="2"/>
      <c r="B404" s="26"/>
      <c r="D404" s="61" t="s">
        <v>15</v>
      </c>
      <c r="E404" s="57" t="s">
        <v>363</v>
      </c>
      <c r="F404" s="56"/>
      <c r="G404" s="36" t="s">
        <v>15</v>
      </c>
    </row>
    <row r="405" spans="1:7" hidden="1" x14ac:dyDescent="0.25">
      <c r="A405" s="2"/>
      <c r="B405" s="26"/>
      <c r="D405" s="61" t="s">
        <v>16</v>
      </c>
      <c r="E405" s="57" t="s">
        <v>364</v>
      </c>
      <c r="F405" s="56"/>
      <c r="G405" s="36" t="s">
        <v>16</v>
      </c>
    </row>
    <row r="406" spans="1:7" hidden="1" x14ac:dyDescent="0.25">
      <c r="A406" s="2"/>
      <c r="B406" s="26"/>
      <c r="D406" s="61" t="s">
        <v>14</v>
      </c>
      <c r="E406" s="57" t="s">
        <v>365</v>
      </c>
      <c r="F406" s="56"/>
      <c r="G406" s="36" t="s">
        <v>14</v>
      </c>
    </row>
    <row r="407" spans="1:7" hidden="1" x14ac:dyDescent="0.25">
      <c r="A407" s="2"/>
      <c r="B407" s="26"/>
      <c r="D407" s="71" t="s">
        <v>18</v>
      </c>
      <c r="E407" s="57" t="s">
        <v>366</v>
      </c>
      <c r="F407" s="56"/>
      <c r="G407" s="35" t="s">
        <v>18</v>
      </c>
    </row>
    <row r="408" spans="1:7" hidden="1" x14ac:dyDescent="0.25">
      <c r="A408" s="2"/>
      <c r="B408" s="26"/>
      <c r="D408" s="71" t="s">
        <v>19</v>
      </c>
      <c r="E408" s="57" t="s">
        <v>367</v>
      </c>
      <c r="F408" s="56"/>
      <c r="G408" s="35" t="s">
        <v>19</v>
      </c>
    </row>
    <row r="409" spans="1:7" hidden="1" x14ac:dyDescent="0.25">
      <c r="A409" s="2"/>
      <c r="B409" s="26"/>
      <c r="D409" s="71" t="s">
        <v>20</v>
      </c>
      <c r="E409" s="57" t="s">
        <v>368</v>
      </c>
      <c r="F409" s="56"/>
      <c r="G409" s="35" t="s">
        <v>20</v>
      </c>
    </row>
    <row r="410" spans="1:7" hidden="1" x14ac:dyDescent="0.25">
      <c r="A410" s="2"/>
      <c r="B410" s="26"/>
      <c r="D410" s="71" t="s">
        <v>21</v>
      </c>
      <c r="E410" s="57" t="s">
        <v>369</v>
      </c>
      <c r="F410" s="56"/>
      <c r="G410" s="35" t="s">
        <v>21</v>
      </c>
    </row>
    <row r="411" spans="1:7" hidden="1" x14ac:dyDescent="0.25">
      <c r="A411" s="2"/>
      <c r="B411" s="26"/>
      <c r="D411" s="71" t="s">
        <v>9</v>
      </c>
      <c r="E411" s="57" t="s">
        <v>370</v>
      </c>
      <c r="F411" s="56"/>
      <c r="G411" s="35" t="s">
        <v>9</v>
      </c>
    </row>
    <row r="412" spans="1:7" hidden="1" x14ac:dyDescent="0.25">
      <c r="A412" s="2"/>
      <c r="B412" s="26"/>
      <c r="D412" s="71" t="s">
        <v>13</v>
      </c>
      <c r="E412" s="57" t="s">
        <v>371</v>
      </c>
      <c r="F412" s="56"/>
      <c r="G412" s="35" t="s">
        <v>13</v>
      </c>
    </row>
    <row r="413" spans="1:7" hidden="1" x14ac:dyDescent="0.25">
      <c r="A413" s="2"/>
      <c r="B413" s="26"/>
      <c r="D413" s="71" t="s">
        <v>34</v>
      </c>
      <c r="E413" s="57" t="s">
        <v>372</v>
      </c>
      <c r="F413" s="56"/>
      <c r="G413" s="35" t="s">
        <v>34</v>
      </c>
    </row>
    <row r="414" spans="1:7" hidden="1" x14ac:dyDescent="0.25">
      <c r="A414" s="2"/>
      <c r="B414" s="26"/>
      <c r="D414" s="71" t="s">
        <v>35</v>
      </c>
      <c r="E414" s="57" t="s">
        <v>373</v>
      </c>
      <c r="F414" s="56"/>
      <c r="G414" s="35" t="s">
        <v>35</v>
      </c>
    </row>
    <row r="415" spans="1:7" hidden="1" x14ac:dyDescent="0.25">
      <c r="A415" s="2"/>
      <c r="B415" s="26"/>
      <c r="D415" s="71" t="s">
        <v>12</v>
      </c>
      <c r="E415" s="57" t="s">
        <v>374</v>
      </c>
      <c r="F415" s="56"/>
      <c r="G415" s="35" t="s">
        <v>12</v>
      </c>
    </row>
    <row r="416" spans="1:7" hidden="1" x14ac:dyDescent="0.25">
      <c r="A416" s="2"/>
      <c r="B416" s="26"/>
      <c r="D416" s="71" t="s">
        <v>36</v>
      </c>
      <c r="E416" s="57" t="s">
        <v>375</v>
      </c>
      <c r="F416" s="56"/>
      <c r="G416" s="35" t="s">
        <v>36</v>
      </c>
    </row>
    <row r="417" spans="1:7" hidden="1" x14ac:dyDescent="0.25">
      <c r="A417" s="2"/>
      <c r="B417" s="26"/>
      <c r="D417" s="71" t="s">
        <v>37</v>
      </c>
      <c r="E417" s="57" t="s">
        <v>376</v>
      </c>
      <c r="F417" s="56"/>
      <c r="G417" s="35" t="s">
        <v>37</v>
      </c>
    </row>
    <row r="418" spans="1:7" hidden="1" x14ac:dyDescent="0.25">
      <c r="A418" s="2"/>
      <c r="B418" s="26"/>
      <c r="D418" s="71" t="s">
        <v>38</v>
      </c>
      <c r="E418" s="57" t="s">
        <v>377</v>
      </c>
      <c r="F418" s="56"/>
      <c r="G418" s="35" t="s">
        <v>38</v>
      </c>
    </row>
    <row r="419" spans="1:7" hidden="1" x14ac:dyDescent="0.25">
      <c r="A419" s="2"/>
      <c r="B419" s="26"/>
      <c r="D419" s="71" t="s">
        <v>40</v>
      </c>
      <c r="E419" s="57" t="s">
        <v>378</v>
      </c>
      <c r="F419" s="56"/>
      <c r="G419" s="35" t="s">
        <v>40</v>
      </c>
    </row>
    <row r="420" spans="1:7" hidden="1" x14ac:dyDescent="0.25">
      <c r="A420" s="2"/>
      <c r="B420" s="26"/>
      <c r="D420" s="71" t="s">
        <v>279</v>
      </c>
      <c r="E420" s="57" t="s">
        <v>379</v>
      </c>
      <c r="F420" s="56"/>
      <c r="G420" s="35" t="s">
        <v>279</v>
      </c>
    </row>
    <row r="421" spans="1:7" hidden="1" x14ac:dyDescent="0.25">
      <c r="A421" s="2"/>
      <c r="B421" s="26"/>
      <c r="D421" s="71" t="s">
        <v>58</v>
      </c>
      <c r="E421" s="57" t="s">
        <v>380</v>
      </c>
      <c r="F421" s="56"/>
      <c r="G421" s="35" t="s">
        <v>58</v>
      </c>
    </row>
    <row r="422" spans="1:7" hidden="1" x14ac:dyDescent="0.25">
      <c r="A422" s="2"/>
      <c r="B422" s="26"/>
      <c r="D422" s="71" t="s">
        <v>59</v>
      </c>
      <c r="E422" s="57" t="s">
        <v>381</v>
      </c>
      <c r="F422" s="56"/>
      <c r="G422" s="35" t="s">
        <v>59</v>
      </c>
    </row>
    <row r="423" spans="1:7" hidden="1" x14ac:dyDescent="0.25">
      <c r="A423" s="2"/>
      <c r="B423" s="26"/>
      <c r="D423" s="71">
        <v>1</v>
      </c>
      <c r="E423" s="57" t="s">
        <v>382</v>
      </c>
      <c r="F423" s="56"/>
      <c r="G423" s="35">
        <v>1</v>
      </c>
    </row>
    <row r="424" spans="1:7" hidden="1" x14ac:dyDescent="0.25">
      <c r="A424" s="2"/>
      <c r="B424" s="26"/>
      <c r="D424" s="71">
        <v>2</v>
      </c>
      <c r="E424" s="57" t="s">
        <v>383</v>
      </c>
      <c r="F424" s="56"/>
      <c r="G424" s="35">
        <v>2</v>
      </c>
    </row>
    <row r="425" spans="1:7" hidden="1" x14ac:dyDescent="0.25">
      <c r="A425" s="2"/>
      <c r="B425" s="26"/>
      <c r="D425" s="71">
        <v>3</v>
      </c>
      <c r="E425" s="57" t="s">
        <v>384</v>
      </c>
      <c r="F425" s="56"/>
      <c r="G425" s="35">
        <v>3</v>
      </c>
    </row>
    <row r="426" spans="1:7" hidden="1" x14ac:dyDescent="0.25">
      <c r="A426" s="2"/>
      <c r="B426" s="26"/>
      <c r="D426" s="71">
        <v>4</v>
      </c>
      <c r="E426" s="57" t="s">
        <v>385</v>
      </c>
      <c r="F426" s="56"/>
      <c r="G426" s="35">
        <v>4</v>
      </c>
    </row>
    <row r="427" spans="1:7" hidden="1" x14ac:dyDescent="0.25">
      <c r="A427" s="2"/>
      <c r="B427" s="26"/>
      <c r="D427" s="71">
        <v>5</v>
      </c>
      <c r="E427" s="57" t="s">
        <v>386</v>
      </c>
      <c r="F427" s="56"/>
      <c r="G427" s="35">
        <v>5</v>
      </c>
    </row>
    <row r="428" spans="1:7" hidden="1" x14ac:dyDescent="0.25">
      <c r="A428" s="2"/>
      <c r="B428" s="26"/>
      <c r="D428" s="71">
        <v>6</v>
      </c>
      <c r="E428" s="57" t="s">
        <v>387</v>
      </c>
      <c r="F428" s="56"/>
      <c r="G428" s="35">
        <v>6</v>
      </c>
    </row>
    <row r="429" spans="1:7" hidden="1" x14ac:dyDescent="0.25">
      <c r="A429" s="2"/>
      <c r="B429" s="26"/>
      <c r="D429" s="71">
        <v>7</v>
      </c>
      <c r="E429" s="57" t="s">
        <v>388</v>
      </c>
      <c r="F429" s="56"/>
      <c r="G429" s="35">
        <v>7</v>
      </c>
    </row>
    <row r="430" spans="1:7" hidden="1" x14ac:dyDescent="0.25">
      <c r="A430" s="2"/>
      <c r="B430" s="26"/>
      <c r="D430" s="71">
        <v>8</v>
      </c>
      <c r="E430" s="57" t="s">
        <v>389</v>
      </c>
      <c r="F430" s="56"/>
      <c r="G430" s="35">
        <v>8</v>
      </c>
    </row>
    <row r="431" spans="1:7" hidden="1" x14ac:dyDescent="0.25">
      <c r="A431" s="2"/>
      <c r="B431" s="26"/>
      <c r="D431" s="71">
        <v>9</v>
      </c>
      <c r="E431" s="57" t="s">
        <v>390</v>
      </c>
      <c r="F431" s="56"/>
      <c r="G431" s="35">
        <v>9</v>
      </c>
    </row>
    <row r="432" spans="1:7" hidden="1" x14ac:dyDescent="0.25">
      <c r="A432" s="2"/>
      <c r="B432" s="26"/>
      <c r="D432" s="71" t="s">
        <v>4</v>
      </c>
      <c r="E432" s="68" t="s">
        <v>10</v>
      </c>
      <c r="F432" s="56"/>
      <c r="G432" s="35" t="s">
        <v>4</v>
      </c>
    </row>
    <row r="433" spans="1:7" hidden="1" x14ac:dyDescent="0.25">
      <c r="B433" s="26"/>
      <c r="D433" s="58"/>
    </row>
    <row r="434" spans="1:7" hidden="1" x14ac:dyDescent="0.25">
      <c r="A434" s="53" t="s">
        <v>131</v>
      </c>
      <c r="B434" s="2"/>
      <c r="C434" s="2"/>
      <c r="D434" s="58"/>
      <c r="E434" s="50" t="s">
        <v>82</v>
      </c>
      <c r="F434" s="36">
        <v>29</v>
      </c>
    </row>
    <row r="435" spans="1:7" hidden="1" x14ac:dyDescent="0.25">
      <c r="A435" s="2"/>
      <c r="B435" s="2"/>
      <c r="C435" s="2"/>
      <c r="D435" s="61">
        <v>0</v>
      </c>
      <c r="E435" s="52" t="s">
        <v>275</v>
      </c>
      <c r="F435" s="66"/>
      <c r="G435" s="61">
        <v>0</v>
      </c>
    </row>
    <row r="436" spans="1:7" hidden="1" x14ac:dyDescent="0.25">
      <c r="A436" s="2"/>
      <c r="B436" s="2"/>
      <c r="C436" s="2"/>
      <c r="D436" s="61" t="s">
        <v>3</v>
      </c>
      <c r="E436" s="52" t="s">
        <v>258</v>
      </c>
      <c r="F436" s="67"/>
      <c r="G436" s="61" t="s">
        <v>3</v>
      </c>
    </row>
    <row r="437" spans="1:7" hidden="1" x14ac:dyDescent="0.25">
      <c r="A437" s="2"/>
      <c r="B437" s="2"/>
      <c r="C437" s="2"/>
      <c r="D437" s="61" t="s">
        <v>5</v>
      </c>
      <c r="E437" s="52" t="s">
        <v>259</v>
      </c>
      <c r="F437" s="67"/>
      <c r="G437" s="61" t="s">
        <v>5</v>
      </c>
    </row>
    <row r="438" spans="1:7" hidden="1" x14ac:dyDescent="0.25">
      <c r="A438" s="2"/>
      <c r="B438" s="2"/>
      <c r="C438" s="2"/>
      <c r="D438" s="61" t="s">
        <v>2</v>
      </c>
      <c r="E438" s="52" t="s">
        <v>260</v>
      </c>
      <c r="F438" s="67"/>
      <c r="G438" s="61" t="s">
        <v>2</v>
      </c>
    </row>
    <row r="439" spans="1:7" hidden="1" x14ac:dyDescent="0.25">
      <c r="A439" s="2"/>
      <c r="B439" s="2"/>
      <c r="C439" s="2"/>
      <c r="D439" s="61" t="s">
        <v>15</v>
      </c>
      <c r="E439" s="52" t="s">
        <v>261</v>
      </c>
      <c r="F439" s="67"/>
      <c r="G439" s="61" t="s">
        <v>15</v>
      </c>
    </row>
    <row r="440" spans="1:7" hidden="1" x14ac:dyDescent="0.25">
      <c r="A440" s="2"/>
      <c r="B440" s="2"/>
      <c r="C440" s="2"/>
      <c r="D440" s="61" t="s">
        <v>16</v>
      </c>
      <c r="E440" s="52" t="s">
        <v>262</v>
      </c>
      <c r="F440" s="67"/>
      <c r="G440" s="61" t="s">
        <v>16</v>
      </c>
    </row>
    <row r="441" spans="1:7" hidden="1" x14ac:dyDescent="0.25">
      <c r="A441" s="2"/>
      <c r="B441" s="2"/>
      <c r="C441" s="2"/>
      <c r="D441" s="61" t="s">
        <v>4</v>
      </c>
      <c r="E441" s="52" t="s">
        <v>10</v>
      </c>
      <c r="F441" s="67"/>
      <c r="G441" s="61" t="s">
        <v>4</v>
      </c>
    </row>
    <row r="442" spans="1:7" hidden="1" x14ac:dyDescent="0.25">
      <c r="B442" s="26"/>
      <c r="D442" s="58"/>
    </row>
    <row r="443" spans="1:7" hidden="1" x14ac:dyDescent="0.25">
      <c r="B443" s="26"/>
      <c r="D443" s="58"/>
    </row>
    <row r="444" spans="1:7" hidden="1" x14ac:dyDescent="0.25">
      <c r="A444" s="53" t="s">
        <v>83</v>
      </c>
      <c r="B444" s="26"/>
      <c r="D444" s="58"/>
      <c r="E444" s="50" t="s">
        <v>84</v>
      </c>
      <c r="F444" s="36">
        <v>30</v>
      </c>
    </row>
    <row r="445" spans="1:7" hidden="1" x14ac:dyDescent="0.25">
      <c r="A445" s="2"/>
      <c r="B445" s="26"/>
      <c r="D445" s="61">
        <v>0</v>
      </c>
      <c r="E445" s="27" t="s">
        <v>263</v>
      </c>
      <c r="F445" s="55"/>
      <c r="G445" s="61">
        <v>0</v>
      </c>
    </row>
    <row r="446" spans="1:7" hidden="1" x14ac:dyDescent="0.25">
      <c r="A446" s="2"/>
      <c r="B446" s="26"/>
      <c r="D446" s="61" t="s">
        <v>555</v>
      </c>
      <c r="E446" s="27" t="s">
        <v>391</v>
      </c>
      <c r="F446" s="56"/>
      <c r="G446" s="61">
        <v>1</v>
      </c>
    </row>
    <row r="447" spans="1:7" hidden="1" x14ac:dyDescent="0.25">
      <c r="A447" s="2"/>
      <c r="B447" s="26"/>
      <c r="D447" s="61" t="s">
        <v>4</v>
      </c>
      <c r="E447" s="27" t="s">
        <v>10</v>
      </c>
      <c r="F447" s="56"/>
      <c r="G447" s="61" t="s">
        <v>4</v>
      </c>
    </row>
    <row r="448" spans="1:7" hidden="1" x14ac:dyDescent="0.25">
      <c r="B448" s="26"/>
      <c r="D448" s="58"/>
    </row>
    <row r="449" spans="1:7" hidden="1" x14ac:dyDescent="0.25">
      <c r="A449" s="53" t="s">
        <v>85</v>
      </c>
      <c r="B449" s="26"/>
      <c r="D449" s="58"/>
      <c r="E449" s="50" t="s">
        <v>86</v>
      </c>
      <c r="F449" s="36">
        <v>31</v>
      </c>
    </row>
    <row r="450" spans="1:7" hidden="1" x14ac:dyDescent="0.25">
      <c r="A450" s="2"/>
      <c r="B450" s="26"/>
      <c r="D450" s="61" t="s">
        <v>554</v>
      </c>
      <c r="E450" s="27" t="s">
        <v>264</v>
      </c>
      <c r="F450" s="55"/>
      <c r="G450" s="61" t="s">
        <v>554</v>
      </c>
    </row>
    <row r="451" spans="1:7" hidden="1" x14ac:dyDescent="0.25">
      <c r="A451" s="2"/>
      <c r="B451" s="26"/>
      <c r="D451" s="61" t="s">
        <v>3</v>
      </c>
      <c r="E451" s="27" t="s">
        <v>265</v>
      </c>
      <c r="F451" s="56"/>
      <c r="G451" s="61" t="s">
        <v>3</v>
      </c>
    </row>
    <row r="452" spans="1:7" hidden="1" x14ac:dyDescent="0.25">
      <c r="A452" s="2"/>
      <c r="B452" s="26"/>
      <c r="D452" s="61" t="s">
        <v>5</v>
      </c>
      <c r="E452" s="27" t="s">
        <v>266</v>
      </c>
      <c r="F452" s="56"/>
      <c r="G452" s="61" t="s">
        <v>5</v>
      </c>
    </row>
    <row r="453" spans="1:7" hidden="1" x14ac:dyDescent="0.25">
      <c r="A453" s="2"/>
      <c r="B453" s="26"/>
      <c r="D453" s="61" t="s">
        <v>2</v>
      </c>
      <c r="E453" s="27" t="s">
        <v>425</v>
      </c>
      <c r="F453" s="56"/>
      <c r="G453" s="61" t="s">
        <v>2</v>
      </c>
    </row>
    <row r="454" spans="1:7" hidden="1" x14ac:dyDescent="0.25">
      <c r="A454" s="2"/>
      <c r="B454" s="26"/>
      <c r="D454" s="61" t="s">
        <v>15</v>
      </c>
      <c r="E454" s="27" t="s">
        <v>426</v>
      </c>
      <c r="F454" s="56"/>
      <c r="G454" s="61" t="s">
        <v>15</v>
      </c>
    </row>
    <row r="455" spans="1:7" hidden="1" x14ac:dyDescent="0.25">
      <c r="A455" s="2"/>
      <c r="B455" s="26"/>
      <c r="D455" s="61" t="s">
        <v>4</v>
      </c>
      <c r="E455" s="27" t="s">
        <v>10</v>
      </c>
      <c r="F455" s="56"/>
      <c r="G455" s="61" t="s">
        <v>4</v>
      </c>
    </row>
    <row r="456" spans="1:7" hidden="1" x14ac:dyDescent="0.25">
      <c r="B456" s="26"/>
      <c r="D456" s="58"/>
    </row>
    <row r="457" spans="1:7" hidden="1" x14ac:dyDescent="0.25">
      <c r="A457" s="70" t="s">
        <v>87</v>
      </c>
      <c r="B457" s="26"/>
      <c r="D457" s="58"/>
      <c r="E457" s="50" t="s">
        <v>88</v>
      </c>
      <c r="F457" s="36">
        <v>32</v>
      </c>
    </row>
    <row r="458" spans="1:7" hidden="1" x14ac:dyDescent="0.25">
      <c r="B458" s="26"/>
      <c r="D458" s="61">
        <v>0</v>
      </c>
      <c r="E458" s="27" t="s">
        <v>267</v>
      </c>
      <c r="F458" s="55"/>
      <c r="G458" s="61">
        <v>0</v>
      </c>
    </row>
    <row r="459" spans="1:7" hidden="1" x14ac:dyDescent="0.25">
      <c r="B459" s="26"/>
      <c r="D459" s="61" t="s">
        <v>3</v>
      </c>
      <c r="E459" s="27" t="s">
        <v>268</v>
      </c>
      <c r="F459" s="56"/>
      <c r="G459" s="61" t="s">
        <v>3</v>
      </c>
    </row>
    <row r="460" spans="1:7" hidden="1" x14ac:dyDescent="0.25">
      <c r="B460" s="26"/>
      <c r="D460" s="61" t="s">
        <v>5</v>
      </c>
      <c r="E460" s="27" t="s">
        <v>392</v>
      </c>
      <c r="F460" s="56"/>
      <c r="G460" s="61" t="s">
        <v>5</v>
      </c>
    </row>
    <row r="461" spans="1:7" hidden="1" x14ac:dyDescent="0.25">
      <c r="B461" s="26"/>
      <c r="D461" s="61" t="s">
        <v>2</v>
      </c>
      <c r="E461" s="27" t="s">
        <v>393</v>
      </c>
      <c r="F461" s="56"/>
      <c r="G461" s="61" t="s">
        <v>2</v>
      </c>
    </row>
    <row r="462" spans="1:7" hidden="1" x14ac:dyDescent="0.25">
      <c r="B462" s="26"/>
      <c r="D462" s="61" t="s">
        <v>4</v>
      </c>
      <c r="E462" s="27" t="s">
        <v>10</v>
      </c>
      <c r="F462" s="56"/>
      <c r="G462" s="61" t="s">
        <v>4</v>
      </c>
    </row>
    <row r="463" spans="1:7" hidden="1" x14ac:dyDescent="0.25">
      <c r="B463" s="26"/>
      <c r="D463" s="58"/>
    </row>
    <row r="464" spans="1:7" hidden="1" x14ac:dyDescent="0.25">
      <c r="A464" s="53" t="s">
        <v>6</v>
      </c>
      <c r="B464" s="26"/>
      <c r="D464" s="58"/>
      <c r="E464" s="27" t="s">
        <v>269</v>
      </c>
      <c r="F464" s="36">
        <v>33</v>
      </c>
    </row>
    <row r="465" spans="1:7" hidden="1" x14ac:dyDescent="0.25">
      <c r="A465" s="2"/>
      <c r="B465" s="26"/>
      <c r="D465" s="61">
        <v>0</v>
      </c>
      <c r="E465" s="59" t="s">
        <v>135</v>
      </c>
      <c r="F465" s="55"/>
      <c r="G465" s="36">
        <v>0</v>
      </c>
    </row>
    <row r="466" spans="1:7" hidden="1" x14ac:dyDescent="0.25">
      <c r="A466" s="2"/>
      <c r="B466" s="26"/>
      <c r="D466" s="61" t="s">
        <v>4</v>
      </c>
      <c r="E466" s="60" t="s">
        <v>136</v>
      </c>
      <c r="F466" s="56"/>
      <c r="G466" s="36" t="s">
        <v>4</v>
      </c>
    </row>
    <row r="467" spans="1:7" hidden="1" x14ac:dyDescent="0.25">
      <c r="B467" s="26"/>
      <c r="D467" s="58"/>
    </row>
    <row r="468" spans="1:7" hidden="1" x14ac:dyDescent="0.25">
      <c r="A468" s="53" t="s">
        <v>189</v>
      </c>
      <c r="B468" s="26"/>
      <c r="D468" s="58"/>
      <c r="E468" s="27" t="s">
        <v>209</v>
      </c>
      <c r="F468" s="26">
        <v>34</v>
      </c>
    </row>
    <row r="469" spans="1:7" hidden="1" x14ac:dyDescent="0.25">
      <c r="A469" s="2"/>
      <c r="B469" s="26"/>
      <c r="D469" s="61">
        <v>0</v>
      </c>
      <c r="E469" s="57" t="s">
        <v>188</v>
      </c>
      <c r="F469" s="36">
        <v>0</v>
      </c>
    </row>
    <row r="470" spans="1:7" hidden="1" x14ac:dyDescent="0.25">
      <c r="A470" s="2"/>
      <c r="B470" s="26"/>
      <c r="D470" s="71" t="s">
        <v>3</v>
      </c>
      <c r="E470" s="57" t="s">
        <v>203</v>
      </c>
      <c r="F470" s="35" t="s">
        <v>3</v>
      </c>
    </row>
    <row r="471" spans="1:7" hidden="1" x14ac:dyDescent="0.25">
      <c r="A471" s="2"/>
      <c r="B471" s="26"/>
      <c r="D471" s="71" t="s">
        <v>5</v>
      </c>
      <c r="E471" s="57" t="s">
        <v>204</v>
      </c>
      <c r="F471" s="35" t="s">
        <v>5</v>
      </c>
    </row>
    <row r="472" spans="1:7" hidden="1" x14ac:dyDescent="0.25">
      <c r="A472" s="2"/>
      <c r="B472" s="26"/>
      <c r="D472" s="71" t="s">
        <v>2</v>
      </c>
      <c r="E472" s="57" t="s">
        <v>205</v>
      </c>
      <c r="F472" s="35" t="s">
        <v>2</v>
      </c>
    </row>
    <row r="473" spans="1:7" hidden="1" x14ac:dyDescent="0.25">
      <c r="A473" s="2"/>
      <c r="B473" s="26"/>
      <c r="D473" s="71" t="s">
        <v>15</v>
      </c>
      <c r="E473" s="57" t="s">
        <v>206</v>
      </c>
      <c r="F473" s="35" t="s">
        <v>15</v>
      </c>
    </row>
    <row r="474" spans="1:7" hidden="1" x14ac:dyDescent="0.25">
      <c r="A474" s="2"/>
      <c r="B474" s="26"/>
      <c r="D474" s="71" t="s">
        <v>16</v>
      </c>
      <c r="E474" s="57" t="s">
        <v>207</v>
      </c>
      <c r="F474" s="35" t="s">
        <v>16</v>
      </c>
    </row>
    <row r="475" spans="1:7" hidden="1" x14ac:dyDescent="0.25">
      <c r="A475" s="2"/>
      <c r="B475" s="26"/>
      <c r="D475" s="71" t="s">
        <v>14</v>
      </c>
      <c r="E475" s="57" t="s">
        <v>208</v>
      </c>
      <c r="F475" s="35" t="s">
        <v>14</v>
      </c>
    </row>
    <row r="476" spans="1:7" hidden="1" x14ac:dyDescent="0.25">
      <c r="A476" s="2"/>
      <c r="B476" s="26"/>
      <c r="D476" s="71" t="s">
        <v>4</v>
      </c>
      <c r="E476" s="57" t="s">
        <v>136</v>
      </c>
      <c r="F476" s="35" t="s">
        <v>4</v>
      </c>
    </row>
    <row r="477" spans="1:7" hidden="1" x14ac:dyDescent="0.25">
      <c r="B477" s="26"/>
      <c r="D477" s="58"/>
    </row>
    <row r="478" spans="1:7" hidden="1" x14ac:dyDescent="0.25">
      <c r="A478" s="53" t="s">
        <v>193</v>
      </c>
      <c r="B478" s="26"/>
      <c r="D478" s="58"/>
      <c r="E478" s="27" t="s">
        <v>200</v>
      </c>
      <c r="F478" s="25">
        <v>35</v>
      </c>
    </row>
    <row r="479" spans="1:7" hidden="1" x14ac:dyDescent="0.25">
      <c r="A479" s="2"/>
      <c r="B479" s="26"/>
      <c r="D479" s="61">
        <v>0</v>
      </c>
      <c r="E479" s="57" t="s">
        <v>201</v>
      </c>
      <c r="F479" s="56"/>
      <c r="G479" s="36">
        <v>0</v>
      </c>
    </row>
    <row r="480" spans="1:7" hidden="1" x14ac:dyDescent="0.25">
      <c r="A480" s="2"/>
      <c r="B480" s="26"/>
      <c r="D480" s="61">
        <v>1</v>
      </c>
      <c r="E480" s="57" t="s">
        <v>270</v>
      </c>
      <c r="F480" s="56"/>
      <c r="G480" s="36">
        <v>1</v>
      </c>
    </row>
    <row r="481" spans="1:7" hidden="1" x14ac:dyDescent="0.25">
      <c r="A481" s="2"/>
      <c r="B481" s="26"/>
      <c r="D481" s="61">
        <v>2</v>
      </c>
      <c r="E481" s="57" t="s">
        <v>271</v>
      </c>
      <c r="F481" s="56"/>
      <c r="G481" s="36">
        <v>2</v>
      </c>
    </row>
    <row r="482" spans="1:7" hidden="1" x14ac:dyDescent="0.25">
      <c r="A482" s="2"/>
      <c r="B482" s="26"/>
      <c r="D482" s="61" t="s">
        <v>4</v>
      </c>
      <c r="E482" s="60" t="s">
        <v>10</v>
      </c>
      <c r="F482" s="56"/>
      <c r="G482" s="36" t="s">
        <v>4</v>
      </c>
    </row>
    <row r="483" spans="1:7" hidden="1" x14ac:dyDescent="0.25">
      <c r="B483" s="26"/>
      <c r="D483" s="58"/>
    </row>
    <row r="484" spans="1:7" hidden="1" x14ac:dyDescent="0.25">
      <c r="A484" s="53" t="s">
        <v>192</v>
      </c>
      <c r="B484" s="26"/>
      <c r="D484" s="58"/>
      <c r="E484" s="27" t="s">
        <v>191</v>
      </c>
      <c r="F484" s="25">
        <v>36</v>
      </c>
    </row>
    <row r="485" spans="1:7" hidden="1" x14ac:dyDescent="0.25">
      <c r="A485" s="2"/>
      <c r="B485" s="26"/>
      <c r="D485" s="61">
        <v>0</v>
      </c>
      <c r="E485" s="57" t="s">
        <v>272</v>
      </c>
      <c r="F485" s="56"/>
      <c r="G485" s="36">
        <v>0</v>
      </c>
    </row>
    <row r="486" spans="1:7" hidden="1" x14ac:dyDescent="0.25">
      <c r="A486" s="2"/>
      <c r="B486" s="26"/>
      <c r="D486" s="61">
        <v>1</v>
      </c>
      <c r="E486" s="57" t="s">
        <v>190</v>
      </c>
      <c r="F486" s="56"/>
      <c r="G486" s="36">
        <v>1</v>
      </c>
    </row>
    <row r="487" spans="1:7" hidden="1" x14ac:dyDescent="0.25">
      <c r="A487" s="2"/>
      <c r="B487" s="26"/>
      <c r="D487" s="61" t="s">
        <v>4</v>
      </c>
      <c r="E487" s="60" t="s">
        <v>10</v>
      </c>
      <c r="F487" s="56"/>
      <c r="G487" s="36" t="s">
        <v>4</v>
      </c>
    </row>
    <row r="488" spans="1:7" hidden="1" x14ac:dyDescent="0.25">
      <c r="B488" s="26"/>
      <c r="D488" s="58"/>
    </row>
    <row r="489" spans="1:7" hidden="1" x14ac:dyDescent="0.25">
      <c r="A489" s="53" t="s">
        <v>286</v>
      </c>
      <c r="B489" s="26"/>
      <c r="D489" s="58"/>
      <c r="E489" s="27" t="s">
        <v>293</v>
      </c>
      <c r="F489" s="25">
        <v>37</v>
      </c>
    </row>
    <row r="490" spans="1:7" hidden="1" x14ac:dyDescent="0.25">
      <c r="A490" s="2"/>
      <c r="D490" s="61">
        <v>0</v>
      </c>
      <c r="E490" s="57" t="s">
        <v>394</v>
      </c>
      <c r="F490" s="56"/>
      <c r="G490" s="36">
        <v>0</v>
      </c>
    </row>
    <row r="491" spans="1:7" hidden="1" x14ac:dyDescent="0.25">
      <c r="A491" s="2"/>
      <c r="D491" s="61" t="s">
        <v>3</v>
      </c>
      <c r="E491" s="57" t="s">
        <v>284</v>
      </c>
      <c r="F491" s="56"/>
      <c r="G491" s="36" t="s">
        <v>3</v>
      </c>
    </row>
    <row r="492" spans="1:7" hidden="1" x14ac:dyDescent="0.25">
      <c r="A492" s="2"/>
      <c r="D492" s="61" t="s">
        <v>5</v>
      </c>
      <c r="E492" s="57" t="s">
        <v>285</v>
      </c>
      <c r="F492" s="56"/>
      <c r="G492" s="36" t="s">
        <v>5</v>
      </c>
    </row>
    <row r="493" spans="1:7" hidden="1" x14ac:dyDescent="0.25">
      <c r="A493" s="2"/>
      <c r="D493" s="61" t="s">
        <v>4</v>
      </c>
      <c r="E493" s="57" t="s">
        <v>10</v>
      </c>
      <c r="F493" s="56"/>
      <c r="G493" s="36" t="s">
        <v>4</v>
      </c>
    </row>
    <row r="494" spans="1:7" hidden="1" x14ac:dyDescent="0.25">
      <c r="D494" s="58"/>
    </row>
    <row r="495" spans="1:7" hidden="1" x14ac:dyDescent="0.25">
      <c r="A495" s="53" t="s">
        <v>287</v>
      </c>
      <c r="D495" s="58"/>
      <c r="E495" s="27" t="s">
        <v>292</v>
      </c>
      <c r="F495" s="25">
        <v>38</v>
      </c>
    </row>
    <row r="496" spans="1:7" hidden="1" x14ac:dyDescent="0.25">
      <c r="A496" s="2"/>
      <c r="D496" s="61">
        <v>0</v>
      </c>
      <c r="E496" s="57" t="s">
        <v>394</v>
      </c>
      <c r="F496" s="56"/>
      <c r="G496" s="36">
        <v>0</v>
      </c>
    </row>
    <row r="497" spans="1:7" hidden="1" x14ac:dyDescent="0.25">
      <c r="A497" s="2"/>
      <c r="D497" s="61" t="s">
        <v>3</v>
      </c>
      <c r="E497" s="57" t="s">
        <v>284</v>
      </c>
      <c r="F497" s="56"/>
      <c r="G497" s="36" t="s">
        <v>3</v>
      </c>
    </row>
    <row r="498" spans="1:7" hidden="1" x14ac:dyDescent="0.25">
      <c r="A498" s="2"/>
      <c r="D498" s="61" t="s">
        <v>5</v>
      </c>
      <c r="E498" s="57" t="s">
        <v>285</v>
      </c>
      <c r="F498" s="56"/>
      <c r="G498" s="36" t="s">
        <v>5</v>
      </c>
    </row>
    <row r="499" spans="1:7" hidden="1" x14ac:dyDescent="0.25">
      <c r="A499" s="2"/>
      <c r="D499" s="61" t="s">
        <v>4</v>
      </c>
      <c r="E499" s="57" t="s">
        <v>10</v>
      </c>
      <c r="F499" s="56"/>
      <c r="G499" s="36" t="s">
        <v>4</v>
      </c>
    </row>
    <row r="500" spans="1:7" hidden="1" x14ac:dyDescent="0.25">
      <c r="D500" s="58"/>
    </row>
    <row r="501" spans="1:7" hidden="1" x14ac:dyDescent="0.25">
      <c r="A501" s="53" t="s">
        <v>288</v>
      </c>
      <c r="D501" s="58"/>
      <c r="E501" s="27" t="s">
        <v>291</v>
      </c>
      <c r="F501" s="25">
        <v>39</v>
      </c>
    </row>
    <row r="502" spans="1:7" hidden="1" x14ac:dyDescent="0.25">
      <c r="A502" s="2"/>
      <c r="D502" s="61">
        <v>0</v>
      </c>
      <c r="E502" s="57" t="s">
        <v>394</v>
      </c>
      <c r="F502" s="56"/>
      <c r="G502" s="36">
        <v>0</v>
      </c>
    </row>
    <row r="503" spans="1:7" hidden="1" x14ac:dyDescent="0.25">
      <c r="A503" s="2"/>
      <c r="D503" s="61" t="s">
        <v>3</v>
      </c>
      <c r="E503" s="57" t="s">
        <v>284</v>
      </c>
      <c r="F503" s="56"/>
      <c r="G503" s="36" t="s">
        <v>3</v>
      </c>
    </row>
    <row r="504" spans="1:7" hidden="1" x14ac:dyDescent="0.25">
      <c r="A504" s="2"/>
      <c r="D504" s="61" t="s">
        <v>5</v>
      </c>
      <c r="E504" s="57" t="s">
        <v>285</v>
      </c>
      <c r="F504" s="56"/>
      <c r="G504" s="36" t="s">
        <v>5</v>
      </c>
    </row>
    <row r="505" spans="1:7" hidden="1" x14ac:dyDescent="0.25">
      <c r="A505" s="2"/>
      <c r="D505" s="61" t="s">
        <v>2</v>
      </c>
      <c r="E505" s="57" t="s">
        <v>289</v>
      </c>
      <c r="F505" s="56"/>
      <c r="G505" s="36" t="s">
        <v>2</v>
      </c>
    </row>
    <row r="506" spans="1:7" hidden="1" x14ac:dyDescent="0.25">
      <c r="A506" s="2"/>
      <c r="D506" s="61" t="s">
        <v>15</v>
      </c>
      <c r="E506" s="57" t="s">
        <v>290</v>
      </c>
      <c r="F506" s="56"/>
      <c r="G506" s="36" t="s">
        <v>15</v>
      </c>
    </row>
    <row r="507" spans="1:7" hidden="1" x14ac:dyDescent="0.25">
      <c r="A507" s="2"/>
      <c r="D507" s="61" t="s">
        <v>4</v>
      </c>
      <c r="E507" s="57" t="s">
        <v>10</v>
      </c>
      <c r="F507" s="56"/>
      <c r="G507" s="36" t="s">
        <v>4</v>
      </c>
    </row>
    <row r="508" spans="1:7" hidden="1" x14ac:dyDescent="0.25">
      <c r="D508" s="58"/>
    </row>
    <row r="509" spans="1:7" hidden="1" x14ac:dyDescent="0.25">
      <c r="A509" s="53" t="s">
        <v>411</v>
      </c>
      <c r="D509" s="58"/>
      <c r="E509" s="27" t="s">
        <v>427</v>
      </c>
      <c r="F509" s="25">
        <v>40</v>
      </c>
    </row>
    <row r="510" spans="1:7" hidden="1" x14ac:dyDescent="0.25">
      <c r="A510" s="2"/>
      <c r="D510" s="61">
        <v>0</v>
      </c>
      <c r="E510" s="57" t="s">
        <v>412</v>
      </c>
      <c r="F510" s="56"/>
      <c r="G510" s="36">
        <v>0</v>
      </c>
    </row>
    <row r="511" spans="1:7" hidden="1" x14ac:dyDescent="0.25">
      <c r="A511" s="2"/>
      <c r="D511" s="61">
        <v>1</v>
      </c>
      <c r="E511" s="57" t="s">
        <v>428</v>
      </c>
      <c r="F511" s="56"/>
      <c r="G511" s="36">
        <v>1</v>
      </c>
    </row>
    <row r="512" spans="1:7" hidden="1" x14ac:dyDescent="0.25">
      <c r="A512" s="2"/>
      <c r="D512" s="61" t="s">
        <v>4</v>
      </c>
      <c r="E512" s="57" t="s">
        <v>10</v>
      </c>
      <c r="F512" s="56"/>
      <c r="G512" s="36" t="s">
        <v>4</v>
      </c>
    </row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</sheetData>
  <sheetProtection algorithmName="SHA-512" hashValue="d/R1pcglMsTkHuWkOoLpcLON2qOrAezBOcCMVpnLe4YYaIJgMKSk+pzikb8aH0s9Fji5NFZV7ubHRtSB2HcGlw==" saltValue="LlrakjiqZh5EPCSoGovuhA==" spinCount="100000" sheet="1" objects="1" scenarios="1" selectLockedCells="1"/>
  <protectedRanges>
    <protectedRange sqref="B1" name="Free cell"/>
  </protectedRanges>
  <mergeCells count="3">
    <mergeCell ref="C1:E1"/>
    <mergeCell ref="G3:I3"/>
    <mergeCell ref="G2:I2"/>
  </mergeCells>
  <printOptions horizontalCentered="1"/>
  <pageMargins left="0.25" right="0.25" top="0.25" bottom="0.25" header="0" footer="0"/>
  <pageSetup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484D-7FB9-4ABA-9C73-271C12F2E7FE}">
  <dimension ref="B1:F13"/>
  <sheetViews>
    <sheetView workbookViewId="0">
      <selection activeCell="B1" sqref="B1:F13"/>
    </sheetView>
  </sheetViews>
  <sheetFormatPr defaultRowHeight="13.2" x14ac:dyDescent="0.25"/>
  <cols>
    <col min="3" max="3" width="10.5546875" customWidth="1"/>
    <col min="4" max="4" width="42" customWidth="1"/>
  </cols>
  <sheetData>
    <row r="1" spans="2:6" x14ac:dyDescent="0.25">
      <c r="B1" s="23" t="s">
        <v>43</v>
      </c>
      <c r="C1" s="2"/>
      <c r="D1" s="6" t="s">
        <v>44</v>
      </c>
      <c r="E1" s="12">
        <v>15</v>
      </c>
      <c r="F1" s="2"/>
    </row>
    <row r="2" spans="2:6" x14ac:dyDescent="0.25">
      <c r="B2" s="2"/>
      <c r="C2" s="30">
        <v>0</v>
      </c>
      <c r="D2" s="6" t="s">
        <v>276</v>
      </c>
      <c r="E2" s="5"/>
      <c r="F2" s="30">
        <v>0</v>
      </c>
    </row>
    <row r="3" spans="2:6" x14ac:dyDescent="0.25">
      <c r="B3" s="2"/>
      <c r="C3" s="30">
        <v>1</v>
      </c>
      <c r="D3" s="22" t="s">
        <v>250</v>
      </c>
      <c r="E3" s="8"/>
      <c r="F3" s="30">
        <v>1</v>
      </c>
    </row>
    <row r="4" spans="2:6" x14ac:dyDescent="0.25">
      <c r="B4" s="2"/>
      <c r="C4" s="30">
        <v>2</v>
      </c>
      <c r="D4" s="22" t="s">
        <v>251</v>
      </c>
      <c r="E4" s="8"/>
      <c r="F4" s="30">
        <v>2</v>
      </c>
    </row>
    <row r="5" spans="2:6" x14ac:dyDescent="0.25">
      <c r="B5" s="2"/>
      <c r="C5" s="30">
        <v>3</v>
      </c>
      <c r="D5" s="22" t="s">
        <v>277</v>
      </c>
      <c r="E5" s="8"/>
      <c r="F5" s="30">
        <v>3</v>
      </c>
    </row>
    <row r="6" spans="2:6" x14ac:dyDescent="0.25">
      <c r="B6" s="2"/>
      <c r="C6" s="30">
        <v>4</v>
      </c>
      <c r="D6" s="22" t="s">
        <v>299</v>
      </c>
      <c r="E6" s="8"/>
      <c r="F6" s="30">
        <v>4</v>
      </c>
    </row>
    <row r="7" spans="2:6" x14ac:dyDescent="0.25">
      <c r="B7" s="2"/>
      <c r="C7" s="30">
        <v>5</v>
      </c>
      <c r="D7" s="22" t="s">
        <v>252</v>
      </c>
      <c r="E7" s="8"/>
      <c r="F7" s="30">
        <v>5</v>
      </c>
    </row>
    <row r="8" spans="2:6" x14ac:dyDescent="0.25">
      <c r="B8" s="2"/>
      <c r="C8" s="30">
        <v>6</v>
      </c>
      <c r="D8" s="22" t="s">
        <v>249</v>
      </c>
      <c r="E8" s="8"/>
      <c r="F8" s="30">
        <v>6</v>
      </c>
    </row>
    <row r="9" spans="2:6" x14ac:dyDescent="0.25">
      <c r="B9" s="2"/>
      <c r="C9" s="30">
        <v>7</v>
      </c>
      <c r="D9" s="22" t="s">
        <v>278</v>
      </c>
      <c r="E9" s="8"/>
      <c r="F9" s="30">
        <v>7</v>
      </c>
    </row>
    <row r="10" spans="2:6" x14ac:dyDescent="0.25">
      <c r="B10" s="2"/>
      <c r="C10" s="30">
        <v>8</v>
      </c>
      <c r="D10" s="22" t="s">
        <v>300</v>
      </c>
      <c r="E10" s="8"/>
      <c r="F10" s="30">
        <v>8</v>
      </c>
    </row>
    <row r="11" spans="2:6" x14ac:dyDescent="0.25">
      <c r="B11" s="2"/>
      <c r="C11" s="30">
        <v>9</v>
      </c>
      <c r="D11" s="22" t="s">
        <v>423</v>
      </c>
      <c r="E11" s="8"/>
      <c r="F11" s="30">
        <v>9</v>
      </c>
    </row>
    <row r="12" spans="2:6" x14ac:dyDescent="0.25">
      <c r="B12" s="2"/>
      <c r="C12" s="30" t="s">
        <v>3</v>
      </c>
      <c r="D12" s="22" t="s">
        <v>424</v>
      </c>
      <c r="E12" s="8"/>
      <c r="F12" s="30" t="s">
        <v>3</v>
      </c>
    </row>
    <row r="13" spans="2:6" x14ac:dyDescent="0.25">
      <c r="B13" s="2"/>
      <c r="C13" s="30" t="s">
        <v>4</v>
      </c>
      <c r="D13" s="6" t="s">
        <v>10</v>
      </c>
      <c r="E13" s="8"/>
      <c r="F13" s="30" t="s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4180-2029-4A75-A985-8C81F6562890}">
  <dimension ref="B1:F6"/>
  <sheetViews>
    <sheetView workbookViewId="0">
      <selection activeCell="B1" sqref="B1:F6"/>
    </sheetView>
  </sheetViews>
  <sheetFormatPr defaultRowHeight="13.2" x14ac:dyDescent="0.25"/>
  <cols>
    <col min="4" max="4" width="33" customWidth="1"/>
  </cols>
  <sheetData>
    <row r="1" spans="2:6" x14ac:dyDescent="0.25">
      <c r="B1" s="23" t="s">
        <v>45</v>
      </c>
      <c r="C1" s="2"/>
      <c r="D1" s="6" t="s">
        <v>137</v>
      </c>
      <c r="E1" s="12">
        <v>16</v>
      </c>
      <c r="F1" s="2"/>
    </row>
    <row r="2" spans="2:6" x14ac:dyDescent="0.25">
      <c r="B2" s="2"/>
      <c r="C2" s="32">
        <v>0</v>
      </c>
      <c r="D2" s="42" t="s">
        <v>253</v>
      </c>
      <c r="E2" s="40"/>
      <c r="F2" s="32">
        <v>0</v>
      </c>
    </row>
    <row r="3" spans="2:6" x14ac:dyDescent="0.25">
      <c r="B3" s="2"/>
      <c r="C3" s="32">
        <v>1</v>
      </c>
      <c r="D3" s="42" t="s">
        <v>195</v>
      </c>
      <c r="E3" s="41"/>
      <c r="F3" s="32">
        <v>1</v>
      </c>
    </row>
    <row r="4" spans="2:6" x14ac:dyDescent="0.25">
      <c r="B4" s="2"/>
      <c r="C4" s="32">
        <v>2</v>
      </c>
      <c r="D4" s="42" t="s">
        <v>196</v>
      </c>
      <c r="E4" s="41"/>
      <c r="F4" s="32">
        <v>2</v>
      </c>
    </row>
    <row r="5" spans="2:6" x14ac:dyDescent="0.25">
      <c r="B5" s="2"/>
      <c r="C5" s="32">
        <v>3</v>
      </c>
      <c r="D5" s="42" t="s">
        <v>254</v>
      </c>
      <c r="E5" s="41"/>
      <c r="F5" s="32">
        <v>3</v>
      </c>
    </row>
    <row r="6" spans="2:6" x14ac:dyDescent="0.25">
      <c r="B6" s="2"/>
      <c r="C6" s="32">
        <v>4</v>
      </c>
      <c r="D6" s="42" t="s">
        <v>561</v>
      </c>
      <c r="E6" s="41"/>
      <c r="F6" s="32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45E8-8BC7-42A4-A64B-EA5196376312}">
  <dimension ref="B1:F7"/>
  <sheetViews>
    <sheetView workbookViewId="0">
      <selection activeCell="B1" sqref="B1:F7"/>
    </sheetView>
  </sheetViews>
  <sheetFormatPr defaultRowHeight="13.2" x14ac:dyDescent="0.25"/>
  <cols>
    <col min="4" max="4" width="42.5546875" customWidth="1"/>
  </cols>
  <sheetData>
    <row r="1" spans="2:6" x14ac:dyDescent="0.25">
      <c r="B1" s="23" t="s">
        <v>46</v>
      </c>
      <c r="C1" s="2"/>
      <c r="D1" s="6" t="s">
        <v>255</v>
      </c>
      <c r="E1" s="12">
        <v>17</v>
      </c>
      <c r="F1" s="2"/>
    </row>
    <row r="2" spans="2:6" x14ac:dyDescent="0.25">
      <c r="B2" s="2"/>
      <c r="C2" s="7">
        <v>0</v>
      </c>
      <c r="D2" s="10" t="s">
        <v>47</v>
      </c>
      <c r="E2" s="5"/>
      <c r="F2" s="7">
        <v>0</v>
      </c>
    </row>
    <row r="3" spans="2:6" x14ac:dyDescent="0.25">
      <c r="B3" s="2"/>
      <c r="C3" s="7">
        <v>1</v>
      </c>
      <c r="D3" s="10" t="s">
        <v>184</v>
      </c>
      <c r="E3" s="8"/>
      <c r="F3" s="7">
        <v>1</v>
      </c>
    </row>
    <row r="4" spans="2:6" x14ac:dyDescent="0.25">
      <c r="B4" s="2"/>
      <c r="C4" s="7">
        <v>2</v>
      </c>
      <c r="D4" s="10" t="s">
        <v>185</v>
      </c>
      <c r="E4" s="8"/>
      <c r="F4" s="7">
        <v>2</v>
      </c>
    </row>
    <row r="5" spans="2:6" x14ac:dyDescent="0.25">
      <c r="B5" s="2"/>
      <c r="C5" s="7">
        <v>4</v>
      </c>
      <c r="D5" s="10" t="s">
        <v>186</v>
      </c>
      <c r="E5" s="8"/>
      <c r="F5" s="7">
        <v>4</v>
      </c>
    </row>
    <row r="6" spans="2:6" x14ac:dyDescent="0.25">
      <c r="B6" s="2"/>
      <c r="C6" s="7">
        <v>5</v>
      </c>
      <c r="D6" s="1" t="s">
        <v>301</v>
      </c>
      <c r="E6" s="8"/>
      <c r="F6" s="7">
        <v>5</v>
      </c>
    </row>
    <row r="7" spans="2:6" x14ac:dyDescent="0.25">
      <c r="B7" s="2"/>
      <c r="C7" s="7" t="s">
        <v>4</v>
      </c>
      <c r="D7" s="10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112D-9376-4A2E-83E3-F99E88542E8F}">
  <dimension ref="B1:F47"/>
  <sheetViews>
    <sheetView workbookViewId="0">
      <selection activeCell="B1" sqref="B1:F47"/>
    </sheetView>
  </sheetViews>
  <sheetFormatPr defaultRowHeight="13.2" x14ac:dyDescent="0.25"/>
  <cols>
    <col min="4" max="4" width="34.21875" customWidth="1"/>
  </cols>
  <sheetData>
    <row r="1" spans="2:6" x14ac:dyDescent="0.25">
      <c r="B1" s="13" t="s">
        <v>89</v>
      </c>
      <c r="C1" s="2"/>
      <c r="D1" s="6" t="s">
        <v>49</v>
      </c>
      <c r="E1" s="23" t="s">
        <v>182</v>
      </c>
      <c r="F1" s="2"/>
    </row>
    <row r="2" spans="2:6" x14ac:dyDescent="0.25">
      <c r="B2" s="14"/>
      <c r="C2" s="7" t="s">
        <v>90</v>
      </c>
      <c r="D2" s="4" t="s">
        <v>47</v>
      </c>
      <c r="E2" s="5"/>
      <c r="F2" s="7" t="s">
        <v>90</v>
      </c>
    </row>
    <row r="3" spans="2:6" x14ac:dyDescent="0.25">
      <c r="B3" s="14"/>
      <c r="C3" s="7" t="s">
        <v>91</v>
      </c>
      <c r="D3" s="11" t="s">
        <v>138</v>
      </c>
      <c r="E3" s="8"/>
      <c r="F3" s="7" t="s">
        <v>91</v>
      </c>
    </row>
    <row r="4" spans="2:6" x14ac:dyDescent="0.25">
      <c r="B4" s="14"/>
      <c r="C4" s="7" t="s">
        <v>92</v>
      </c>
      <c r="D4" s="11" t="s">
        <v>139</v>
      </c>
      <c r="E4" s="8"/>
      <c r="F4" s="7" t="s">
        <v>92</v>
      </c>
    </row>
    <row r="5" spans="2:6" x14ac:dyDescent="0.25">
      <c r="B5" s="14"/>
      <c r="C5" s="7" t="s">
        <v>93</v>
      </c>
      <c r="D5" s="11" t="s">
        <v>140</v>
      </c>
      <c r="E5" s="8"/>
      <c r="F5" s="7" t="s">
        <v>93</v>
      </c>
    </row>
    <row r="6" spans="2:6" x14ac:dyDescent="0.25">
      <c r="B6" s="14"/>
      <c r="C6" s="7" t="s">
        <v>94</v>
      </c>
      <c r="D6" s="11" t="s">
        <v>141</v>
      </c>
      <c r="E6" s="8"/>
      <c r="F6" s="7" t="s">
        <v>94</v>
      </c>
    </row>
    <row r="7" spans="2:6" x14ac:dyDescent="0.25">
      <c r="B7" s="2"/>
      <c r="C7" s="7" t="s">
        <v>95</v>
      </c>
      <c r="D7" s="11" t="s">
        <v>142</v>
      </c>
      <c r="E7" s="8"/>
      <c r="F7" s="7" t="s">
        <v>95</v>
      </c>
    </row>
    <row r="8" spans="2:6" x14ac:dyDescent="0.25">
      <c r="B8" s="2"/>
      <c r="C8" s="7" t="s">
        <v>96</v>
      </c>
      <c r="D8" s="11" t="s">
        <v>143</v>
      </c>
      <c r="E8" s="8"/>
      <c r="F8" s="7" t="s">
        <v>96</v>
      </c>
    </row>
    <row r="9" spans="2:6" x14ac:dyDescent="0.25">
      <c r="B9" s="2"/>
      <c r="C9" s="7" t="s">
        <v>97</v>
      </c>
      <c r="D9" s="11" t="s">
        <v>144</v>
      </c>
      <c r="E9" s="8"/>
      <c r="F9" s="7" t="s">
        <v>97</v>
      </c>
    </row>
    <row r="10" spans="2:6" x14ac:dyDescent="0.25">
      <c r="B10" s="2"/>
      <c r="C10" s="7" t="s">
        <v>98</v>
      </c>
      <c r="D10" s="11" t="s">
        <v>145</v>
      </c>
      <c r="E10" s="8"/>
      <c r="F10" s="7" t="s">
        <v>98</v>
      </c>
    </row>
    <row r="11" spans="2:6" x14ac:dyDescent="0.25">
      <c r="B11" s="2"/>
      <c r="C11" s="7" t="s">
        <v>99</v>
      </c>
      <c r="D11" s="11" t="s">
        <v>146</v>
      </c>
      <c r="E11" s="8"/>
      <c r="F11" s="7" t="s">
        <v>99</v>
      </c>
    </row>
    <row r="12" spans="2:6" x14ac:dyDescent="0.25">
      <c r="B12" s="2"/>
      <c r="C12" s="7" t="s">
        <v>100</v>
      </c>
      <c r="D12" s="11" t="s">
        <v>147</v>
      </c>
      <c r="E12" s="8"/>
      <c r="F12" s="7" t="s">
        <v>100</v>
      </c>
    </row>
    <row r="13" spans="2:6" x14ac:dyDescent="0.25">
      <c r="B13" s="2"/>
      <c r="C13" s="7" t="s">
        <v>101</v>
      </c>
      <c r="D13" s="11" t="s">
        <v>148</v>
      </c>
      <c r="E13" s="8"/>
      <c r="F13" s="7" t="s">
        <v>101</v>
      </c>
    </row>
    <row r="14" spans="2:6" x14ac:dyDescent="0.25">
      <c r="B14" s="2"/>
      <c r="C14" s="7" t="s">
        <v>102</v>
      </c>
      <c r="D14" s="11" t="s">
        <v>149</v>
      </c>
      <c r="E14" s="8"/>
      <c r="F14" s="7" t="s">
        <v>102</v>
      </c>
    </row>
    <row r="15" spans="2:6" x14ac:dyDescent="0.25">
      <c r="B15" s="2"/>
      <c r="C15" s="7" t="s">
        <v>103</v>
      </c>
      <c r="D15" s="11" t="s">
        <v>150</v>
      </c>
      <c r="E15" s="8"/>
      <c r="F15" s="7" t="s">
        <v>103</v>
      </c>
    </row>
    <row r="16" spans="2:6" x14ac:dyDescent="0.25">
      <c r="B16" s="2"/>
      <c r="C16" s="7" t="s">
        <v>104</v>
      </c>
      <c r="D16" s="11" t="s">
        <v>151</v>
      </c>
      <c r="E16" s="8"/>
      <c r="F16" s="7" t="s">
        <v>104</v>
      </c>
    </row>
    <row r="17" spans="2:6" x14ac:dyDescent="0.25">
      <c r="B17" s="2"/>
      <c r="C17" s="7" t="s">
        <v>105</v>
      </c>
      <c r="D17" s="11" t="s">
        <v>152</v>
      </c>
      <c r="E17" s="8"/>
      <c r="F17" s="7" t="s">
        <v>105</v>
      </c>
    </row>
    <row r="18" spans="2:6" x14ac:dyDescent="0.25">
      <c r="B18" s="2"/>
      <c r="C18" s="7" t="s">
        <v>106</v>
      </c>
      <c r="D18" s="11" t="s">
        <v>153</v>
      </c>
      <c r="E18" s="8"/>
      <c r="F18" s="7" t="s">
        <v>106</v>
      </c>
    </row>
    <row r="19" spans="2:6" x14ac:dyDescent="0.25">
      <c r="B19" s="2"/>
      <c r="C19" s="7" t="s">
        <v>107</v>
      </c>
      <c r="D19" s="11" t="s">
        <v>154</v>
      </c>
      <c r="E19" s="8"/>
      <c r="F19" s="7" t="s">
        <v>107</v>
      </c>
    </row>
    <row r="20" spans="2:6" x14ac:dyDescent="0.25">
      <c r="B20" s="2"/>
      <c r="C20" s="7" t="s">
        <v>108</v>
      </c>
      <c r="D20" s="11" t="s">
        <v>155</v>
      </c>
      <c r="E20" s="8"/>
      <c r="F20" s="7" t="s">
        <v>108</v>
      </c>
    </row>
    <row r="21" spans="2:6" x14ac:dyDescent="0.25">
      <c r="B21" s="2"/>
      <c r="C21" s="7" t="s">
        <v>109</v>
      </c>
      <c r="D21" s="11" t="s">
        <v>156</v>
      </c>
      <c r="E21" s="8"/>
      <c r="F21" s="7" t="s">
        <v>109</v>
      </c>
    </row>
    <row r="22" spans="2:6" x14ac:dyDescent="0.25">
      <c r="B22" s="2"/>
      <c r="C22" s="7" t="s">
        <v>110</v>
      </c>
      <c r="D22" s="11" t="s">
        <v>157</v>
      </c>
      <c r="E22" s="8"/>
      <c r="F22" s="7" t="s">
        <v>110</v>
      </c>
    </row>
    <row r="23" spans="2:6" x14ac:dyDescent="0.25">
      <c r="B23" s="2"/>
      <c r="C23" s="7" t="s">
        <v>111</v>
      </c>
      <c r="D23" s="11" t="s">
        <v>158</v>
      </c>
      <c r="E23" s="8"/>
      <c r="F23" s="7" t="s">
        <v>111</v>
      </c>
    </row>
    <row r="24" spans="2:6" x14ac:dyDescent="0.25">
      <c r="B24" s="2"/>
      <c r="C24" s="7" t="s">
        <v>112</v>
      </c>
      <c r="D24" s="11" t="s">
        <v>159</v>
      </c>
      <c r="E24" s="8"/>
      <c r="F24" s="7" t="s">
        <v>112</v>
      </c>
    </row>
    <row r="25" spans="2:6" x14ac:dyDescent="0.25">
      <c r="B25" s="2"/>
      <c r="C25" s="7" t="s">
        <v>113</v>
      </c>
      <c r="D25" s="11" t="s">
        <v>160</v>
      </c>
      <c r="E25" s="8"/>
      <c r="F25" s="7" t="s">
        <v>113</v>
      </c>
    </row>
    <row r="26" spans="2:6" x14ac:dyDescent="0.25">
      <c r="B26" s="2"/>
      <c r="C26" s="7" t="s">
        <v>114</v>
      </c>
      <c r="D26" s="11" t="s">
        <v>161</v>
      </c>
      <c r="E26" s="8"/>
      <c r="F26" s="7" t="s">
        <v>114</v>
      </c>
    </row>
    <row r="27" spans="2:6" x14ac:dyDescent="0.25">
      <c r="B27" s="2"/>
      <c r="C27" s="7" t="s">
        <v>115</v>
      </c>
      <c r="D27" s="11" t="s">
        <v>162</v>
      </c>
      <c r="E27" s="8"/>
      <c r="F27" s="7" t="s">
        <v>115</v>
      </c>
    </row>
    <row r="28" spans="2:6" x14ac:dyDescent="0.25">
      <c r="B28" s="2"/>
      <c r="C28" s="7" t="s">
        <v>116</v>
      </c>
      <c r="D28" s="11" t="s">
        <v>163</v>
      </c>
      <c r="E28" s="8"/>
      <c r="F28" s="7" t="s">
        <v>116</v>
      </c>
    </row>
    <row r="29" spans="2:6" x14ac:dyDescent="0.25">
      <c r="B29" s="2"/>
      <c r="C29" s="7" t="s">
        <v>117</v>
      </c>
      <c r="D29" s="11" t="s">
        <v>164</v>
      </c>
      <c r="E29" s="8"/>
      <c r="F29" s="7" t="s">
        <v>117</v>
      </c>
    </row>
    <row r="30" spans="2:6" x14ac:dyDescent="0.25">
      <c r="B30" s="2"/>
      <c r="C30" s="7" t="s">
        <v>118</v>
      </c>
      <c r="D30" s="11" t="s">
        <v>165</v>
      </c>
      <c r="E30" s="8"/>
      <c r="F30" s="7" t="s">
        <v>118</v>
      </c>
    </row>
    <row r="31" spans="2:6" x14ac:dyDescent="0.25">
      <c r="B31" s="2"/>
      <c r="C31" s="7" t="s">
        <v>119</v>
      </c>
      <c r="D31" s="11" t="s">
        <v>166</v>
      </c>
      <c r="E31" s="8"/>
      <c r="F31" s="7" t="s">
        <v>119</v>
      </c>
    </row>
    <row r="32" spans="2:6" x14ac:dyDescent="0.25">
      <c r="B32" s="2"/>
      <c r="C32" s="7" t="s">
        <v>120</v>
      </c>
      <c r="D32" s="11" t="s">
        <v>167</v>
      </c>
      <c r="E32" s="8"/>
      <c r="F32" s="7" t="s">
        <v>120</v>
      </c>
    </row>
    <row r="33" spans="2:6" x14ac:dyDescent="0.25">
      <c r="B33" s="2"/>
      <c r="C33" s="7" t="s">
        <v>121</v>
      </c>
      <c r="D33" s="11" t="s">
        <v>168</v>
      </c>
      <c r="E33" s="8"/>
      <c r="F33" s="7" t="s">
        <v>121</v>
      </c>
    </row>
    <row r="34" spans="2:6" x14ac:dyDescent="0.25">
      <c r="B34" s="2"/>
      <c r="C34" s="7" t="s">
        <v>122</v>
      </c>
      <c r="D34" s="11" t="s">
        <v>169</v>
      </c>
      <c r="E34" s="8"/>
      <c r="F34" s="7" t="s">
        <v>122</v>
      </c>
    </row>
    <row r="35" spans="2:6" x14ac:dyDescent="0.25">
      <c r="B35" s="2"/>
      <c r="C35" s="7" t="s">
        <v>123</v>
      </c>
      <c r="D35" s="11" t="s">
        <v>170</v>
      </c>
      <c r="E35" s="8"/>
      <c r="F35" s="7" t="s">
        <v>123</v>
      </c>
    </row>
    <row r="36" spans="2:6" x14ac:dyDescent="0.25">
      <c r="B36" s="2"/>
      <c r="C36" s="7" t="s">
        <v>124</v>
      </c>
      <c r="D36" s="11" t="s">
        <v>171</v>
      </c>
      <c r="E36" s="8"/>
      <c r="F36" s="7" t="s">
        <v>124</v>
      </c>
    </row>
    <row r="37" spans="2:6" x14ac:dyDescent="0.25">
      <c r="B37" s="2"/>
      <c r="C37" s="7" t="s">
        <v>125</v>
      </c>
      <c r="D37" s="11" t="s">
        <v>172</v>
      </c>
      <c r="E37" s="8"/>
      <c r="F37" s="7" t="s">
        <v>125</v>
      </c>
    </row>
    <row r="38" spans="2:6" x14ac:dyDescent="0.25">
      <c r="B38" s="2"/>
      <c r="C38" s="7" t="s">
        <v>126</v>
      </c>
      <c r="D38" s="11" t="s">
        <v>173</v>
      </c>
      <c r="E38" s="8"/>
      <c r="F38" s="7" t="s">
        <v>126</v>
      </c>
    </row>
    <row r="39" spans="2:6" x14ac:dyDescent="0.25">
      <c r="B39" s="2"/>
      <c r="C39" s="7" t="s">
        <v>127</v>
      </c>
      <c r="D39" s="11" t="s">
        <v>174</v>
      </c>
      <c r="E39" s="8"/>
      <c r="F39" s="7" t="s">
        <v>127</v>
      </c>
    </row>
    <row r="40" spans="2:6" x14ac:dyDescent="0.25">
      <c r="B40" s="2"/>
      <c r="C40" s="7" t="s">
        <v>128</v>
      </c>
      <c r="D40" s="11" t="s">
        <v>175</v>
      </c>
      <c r="E40" s="8"/>
      <c r="F40" s="7" t="s">
        <v>128</v>
      </c>
    </row>
    <row r="41" spans="2:6" x14ac:dyDescent="0.25">
      <c r="B41" s="2"/>
      <c r="C41" s="7" t="s">
        <v>129</v>
      </c>
      <c r="D41" s="11" t="s">
        <v>176</v>
      </c>
      <c r="E41" s="8"/>
      <c r="F41" s="7" t="s">
        <v>129</v>
      </c>
    </row>
    <row r="42" spans="2:6" x14ac:dyDescent="0.25">
      <c r="B42" s="2"/>
      <c r="C42" s="7">
        <v>100</v>
      </c>
      <c r="D42" s="11" t="s">
        <v>177</v>
      </c>
      <c r="E42" s="8"/>
      <c r="F42" s="7">
        <v>100</v>
      </c>
    </row>
    <row r="43" spans="2:6" x14ac:dyDescent="0.25">
      <c r="B43" s="2"/>
      <c r="C43" s="7">
        <v>105</v>
      </c>
      <c r="D43" s="11" t="s">
        <v>178</v>
      </c>
      <c r="E43" s="8"/>
      <c r="F43" s="7">
        <v>105</v>
      </c>
    </row>
    <row r="44" spans="2:6" x14ac:dyDescent="0.25">
      <c r="B44" s="2"/>
      <c r="C44" s="7">
        <v>110</v>
      </c>
      <c r="D44" s="11" t="s">
        <v>179</v>
      </c>
      <c r="E44" s="8"/>
      <c r="F44" s="7">
        <v>110</v>
      </c>
    </row>
    <row r="45" spans="2:6" x14ac:dyDescent="0.25">
      <c r="B45" s="2"/>
      <c r="C45" s="7">
        <v>115</v>
      </c>
      <c r="D45" s="11" t="s">
        <v>180</v>
      </c>
      <c r="E45" s="8"/>
      <c r="F45" s="7">
        <v>115</v>
      </c>
    </row>
    <row r="46" spans="2:6" x14ac:dyDescent="0.25">
      <c r="B46" s="2"/>
      <c r="C46" s="7">
        <v>120</v>
      </c>
      <c r="D46" s="11" t="s">
        <v>181</v>
      </c>
      <c r="E46" s="8"/>
      <c r="F46" s="7">
        <v>120</v>
      </c>
    </row>
    <row r="47" spans="2:6" x14ac:dyDescent="0.25">
      <c r="B47" s="2"/>
      <c r="C47" s="7" t="s">
        <v>48</v>
      </c>
      <c r="D47" s="1" t="s">
        <v>10</v>
      </c>
      <c r="E47" s="8"/>
      <c r="F47" s="7" t="s">
        <v>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D9EE-42E3-47A8-B95C-E49EB666C538}">
  <dimension ref="B1:F5"/>
  <sheetViews>
    <sheetView workbookViewId="0">
      <selection activeCell="B1" sqref="B1:F5"/>
    </sheetView>
  </sheetViews>
  <sheetFormatPr defaultRowHeight="13.2" x14ac:dyDescent="0.25"/>
  <cols>
    <col min="4" max="4" width="39.109375" customWidth="1"/>
  </cols>
  <sheetData>
    <row r="1" spans="2:6" x14ac:dyDescent="0.25">
      <c r="B1" s="23" t="s">
        <v>50</v>
      </c>
      <c r="C1" s="2"/>
      <c r="D1" s="6" t="s">
        <v>51</v>
      </c>
      <c r="E1" s="12">
        <v>21</v>
      </c>
      <c r="F1" s="2"/>
    </row>
    <row r="2" spans="2:6" x14ac:dyDescent="0.25">
      <c r="B2" s="2"/>
      <c r="C2" s="7">
        <v>0</v>
      </c>
      <c r="D2" s="1" t="s">
        <v>47</v>
      </c>
      <c r="E2" s="5"/>
      <c r="F2" s="7">
        <v>0</v>
      </c>
    </row>
    <row r="3" spans="2:6" x14ac:dyDescent="0.25">
      <c r="B3" s="2"/>
      <c r="C3" s="7" t="s">
        <v>3</v>
      </c>
      <c r="D3" s="10" t="s">
        <v>302</v>
      </c>
      <c r="E3" s="8"/>
      <c r="F3" s="7" t="s">
        <v>3</v>
      </c>
    </row>
    <row r="4" spans="2:6" x14ac:dyDescent="0.25">
      <c r="B4" s="2"/>
      <c r="C4" s="7" t="s">
        <v>5</v>
      </c>
      <c r="D4" s="19" t="s">
        <v>202</v>
      </c>
      <c r="E4" s="8"/>
      <c r="F4" s="7" t="s">
        <v>5</v>
      </c>
    </row>
    <row r="5" spans="2:6" x14ac:dyDescent="0.25">
      <c r="B5" s="2"/>
      <c r="C5" s="7" t="s">
        <v>4</v>
      </c>
      <c r="D5" s="10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03E9-587E-4466-B207-7298BC95EFB2}">
  <dimension ref="B1:F15"/>
  <sheetViews>
    <sheetView workbookViewId="0">
      <selection activeCell="B1" sqref="B1:F15"/>
    </sheetView>
  </sheetViews>
  <sheetFormatPr defaultRowHeight="13.2" x14ac:dyDescent="0.25"/>
  <cols>
    <col min="4" max="4" width="40.5546875" customWidth="1"/>
  </cols>
  <sheetData>
    <row r="1" spans="2:6" x14ac:dyDescent="0.25">
      <c r="B1" s="23" t="s">
        <v>52</v>
      </c>
      <c r="C1" s="2"/>
      <c r="D1" s="6" t="s">
        <v>53</v>
      </c>
      <c r="E1" s="12">
        <v>22</v>
      </c>
      <c r="F1" s="2"/>
    </row>
    <row r="2" spans="2:6" x14ac:dyDescent="0.25">
      <c r="B2" s="2"/>
      <c r="C2" s="7">
        <v>0</v>
      </c>
      <c r="D2" s="10" t="s">
        <v>303</v>
      </c>
      <c r="E2" s="5"/>
      <c r="F2" s="7">
        <v>0</v>
      </c>
    </row>
    <row r="3" spans="2:6" x14ac:dyDescent="0.25">
      <c r="B3" s="2"/>
      <c r="C3" s="7">
        <v>1</v>
      </c>
      <c r="D3" s="1" t="s">
        <v>304</v>
      </c>
      <c r="E3" s="8"/>
      <c r="F3" s="7">
        <v>1</v>
      </c>
    </row>
    <row r="4" spans="2:6" x14ac:dyDescent="0.25">
      <c r="B4" s="2"/>
      <c r="C4" s="7">
        <v>2</v>
      </c>
      <c r="D4" s="1" t="s">
        <v>305</v>
      </c>
      <c r="E4" s="8"/>
      <c r="F4" s="7">
        <v>2</v>
      </c>
    </row>
    <row r="5" spans="2:6" x14ac:dyDescent="0.25">
      <c r="B5" s="14"/>
      <c r="C5" s="7">
        <v>3</v>
      </c>
      <c r="D5" s="1" t="s">
        <v>306</v>
      </c>
      <c r="E5" s="8"/>
      <c r="F5" s="7">
        <v>3</v>
      </c>
    </row>
    <row r="6" spans="2:6" x14ac:dyDescent="0.25">
      <c r="B6" s="14"/>
      <c r="C6" s="7">
        <v>4</v>
      </c>
      <c r="D6" s="1" t="s">
        <v>307</v>
      </c>
      <c r="E6" s="8"/>
      <c r="F6" s="7">
        <v>4</v>
      </c>
    </row>
    <row r="7" spans="2:6" x14ac:dyDescent="0.25">
      <c r="B7" s="14"/>
      <c r="C7" s="7">
        <v>5</v>
      </c>
      <c r="D7" s="1" t="s">
        <v>308</v>
      </c>
      <c r="E7" s="8"/>
      <c r="F7" s="7">
        <v>5</v>
      </c>
    </row>
    <row r="8" spans="2:6" x14ac:dyDescent="0.25">
      <c r="B8" s="2"/>
      <c r="C8" s="7">
        <v>6</v>
      </c>
      <c r="D8" s="1" t="s">
        <v>309</v>
      </c>
      <c r="E8" s="8"/>
      <c r="F8" s="7">
        <v>6</v>
      </c>
    </row>
    <row r="9" spans="2:6" x14ac:dyDescent="0.25">
      <c r="B9" s="2"/>
      <c r="C9" s="7" t="s">
        <v>3</v>
      </c>
      <c r="D9" s="1" t="s">
        <v>310</v>
      </c>
      <c r="E9" s="8"/>
      <c r="F9" s="7" t="s">
        <v>3</v>
      </c>
    </row>
    <row r="10" spans="2:6" x14ac:dyDescent="0.25">
      <c r="B10" s="2"/>
      <c r="C10" s="7" t="s">
        <v>5</v>
      </c>
      <c r="D10" s="1" t="s">
        <v>311</v>
      </c>
      <c r="E10" s="8"/>
      <c r="F10" s="7" t="s">
        <v>5</v>
      </c>
    </row>
    <row r="11" spans="2:6" x14ac:dyDescent="0.25">
      <c r="B11" s="2"/>
      <c r="C11" s="7" t="s">
        <v>2</v>
      </c>
      <c r="D11" s="1" t="s">
        <v>312</v>
      </c>
      <c r="E11" s="8"/>
      <c r="F11" s="7" t="s">
        <v>2</v>
      </c>
    </row>
    <row r="12" spans="2:6" x14ac:dyDescent="0.25">
      <c r="B12" s="2"/>
      <c r="C12" s="7" t="s">
        <v>15</v>
      </c>
      <c r="D12" s="1" t="s">
        <v>313</v>
      </c>
      <c r="E12" s="8"/>
      <c r="F12" s="7" t="s">
        <v>15</v>
      </c>
    </row>
    <row r="13" spans="2:6" x14ac:dyDescent="0.25">
      <c r="B13" s="2"/>
      <c r="C13" s="7" t="s">
        <v>16</v>
      </c>
      <c r="D13" s="1" t="s">
        <v>314</v>
      </c>
      <c r="E13" s="8"/>
      <c r="F13" s="7" t="s">
        <v>16</v>
      </c>
    </row>
    <row r="14" spans="2:6" x14ac:dyDescent="0.25">
      <c r="B14" s="2"/>
      <c r="C14" s="7" t="s">
        <v>14</v>
      </c>
      <c r="D14" s="1" t="s">
        <v>315</v>
      </c>
      <c r="E14" s="8"/>
      <c r="F14" s="7" t="s">
        <v>14</v>
      </c>
    </row>
    <row r="15" spans="2:6" x14ac:dyDescent="0.25">
      <c r="B15" s="2"/>
      <c r="C15" s="7" t="s">
        <v>4</v>
      </c>
      <c r="D15" s="10" t="s">
        <v>10</v>
      </c>
      <c r="E15" s="8"/>
      <c r="F15" s="7" t="s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4C67-6E68-412B-B644-603D1ECAE277}">
  <dimension ref="B1:F12"/>
  <sheetViews>
    <sheetView workbookViewId="0">
      <selection activeCell="B1" sqref="B1:F12"/>
    </sheetView>
  </sheetViews>
  <sheetFormatPr defaultRowHeight="13.2" x14ac:dyDescent="0.25"/>
  <cols>
    <col min="4" max="4" width="25.33203125" customWidth="1"/>
  </cols>
  <sheetData>
    <row r="1" spans="2:6" x14ac:dyDescent="0.25">
      <c r="B1" s="23" t="s">
        <v>54</v>
      </c>
      <c r="C1" s="2"/>
      <c r="D1" s="6" t="s">
        <v>197</v>
      </c>
      <c r="E1" s="12">
        <v>23</v>
      </c>
      <c r="F1" s="2"/>
    </row>
    <row r="2" spans="2:6" x14ac:dyDescent="0.25">
      <c r="B2" s="2"/>
      <c r="C2" s="7">
        <v>0</v>
      </c>
      <c r="D2" s="10" t="s">
        <v>55</v>
      </c>
      <c r="E2" s="5"/>
      <c r="F2" s="7">
        <v>0</v>
      </c>
    </row>
    <row r="3" spans="2:6" x14ac:dyDescent="0.25">
      <c r="B3" s="2"/>
      <c r="C3" s="7" t="s">
        <v>3</v>
      </c>
      <c r="D3" s="10" t="s">
        <v>316</v>
      </c>
      <c r="E3" s="8"/>
      <c r="F3" s="7" t="s">
        <v>3</v>
      </c>
    </row>
    <row r="4" spans="2:6" x14ac:dyDescent="0.25">
      <c r="B4" s="2"/>
      <c r="C4" s="7" t="s">
        <v>5</v>
      </c>
      <c r="D4" s="10" t="s">
        <v>317</v>
      </c>
      <c r="E4" s="8"/>
      <c r="F4" s="7" t="s">
        <v>5</v>
      </c>
    </row>
    <row r="5" spans="2:6" x14ac:dyDescent="0.25">
      <c r="B5" s="14"/>
      <c r="C5" s="7" t="s">
        <v>2</v>
      </c>
      <c r="D5" s="10" t="s">
        <v>318</v>
      </c>
      <c r="E5" s="8"/>
      <c r="F5" s="7" t="s">
        <v>2</v>
      </c>
    </row>
    <row r="6" spans="2:6" x14ac:dyDescent="0.25">
      <c r="B6" s="14"/>
      <c r="C6" s="7" t="s">
        <v>15</v>
      </c>
      <c r="D6" s="10" t="s">
        <v>319</v>
      </c>
      <c r="E6" s="8"/>
      <c r="F6" s="7" t="s">
        <v>15</v>
      </c>
    </row>
    <row r="7" spans="2:6" x14ac:dyDescent="0.25">
      <c r="B7" s="14"/>
      <c r="C7" s="7" t="s">
        <v>16</v>
      </c>
      <c r="D7" s="10" t="s">
        <v>320</v>
      </c>
      <c r="E7" s="8"/>
      <c r="F7" s="7" t="s">
        <v>16</v>
      </c>
    </row>
    <row r="8" spans="2:6" x14ac:dyDescent="0.25">
      <c r="B8" s="2"/>
      <c r="C8" s="7" t="s">
        <v>14</v>
      </c>
      <c r="D8" s="10" t="s">
        <v>321</v>
      </c>
      <c r="E8" s="8"/>
      <c r="F8" s="7" t="s">
        <v>14</v>
      </c>
    </row>
    <row r="9" spans="2:6" x14ac:dyDescent="0.25">
      <c r="B9" s="2"/>
      <c r="C9" s="7" t="s">
        <v>18</v>
      </c>
      <c r="D9" s="10" t="s">
        <v>322</v>
      </c>
      <c r="E9" s="8"/>
      <c r="F9" s="7" t="s">
        <v>18</v>
      </c>
    </row>
    <row r="10" spans="2:6" x14ac:dyDescent="0.25">
      <c r="B10" s="2"/>
      <c r="C10" s="7" t="s">
        <v>19</v>
      </c>
      <c r="D10" s="10" t="s">
        <v>323</v>
      </c>
      <c r="E10" s="8"/>
      <c r="F10" s="7" t="s">
        <v>19</v>
      </c>
    </row>
    <row r="11" spans="2:6" x14ac:dyDescent="0.25">
      <c r="B11" s="2"/>
      <c r="C11" s="7" t="s">
        <v>20</v>
      </c>
      <c r="D11" s="10" t="s">
        <v>281</v>
      </c>
      <c r="E11" s="8"/>
      <c r="F11" s="7" t="s">
        <v>19</v>
      </c>
    </row>
    <row r="12" spans="2:6" x14ac:dyDescent="0.25">
      <c r="B12" s="2"/>
      <c r="C12" s="7" t="s">
        <v>4</v>
      </c>
      <c r="D12" s="10" t="s">
        <v>10</v>
      </c>
      <c r="E12" s="8"/>
      <c r="F12" s="7" t="s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02E8-4EE6-4758-AC1B-340A9D7FBC6B}">
  <dimension ref="B1:F32"/>
  <sheetViews>
    <sheetView workbookViewId="0">
      <selection activeCell="B1" sqref="B1:F9"/>
    </sheetView>
  </sheetViews>
  <sheetFormatPr defaultRowHeight="13.2" x14ac:dyDescent="0.25"/>
  <cols>
    <col min="4" max="4" width="38.44140625" customWidth="1"/>
  </cols>
  <sheetData>
    <row r="1" spans="2:6" x14ac:dyDescent="0.25">
      <c r="B1" s="23" t="s">
        <v>56</v>
      </c>
      <c r="C1" s="2"/>
      <c r="D1" s="6" t="s">
        <v>198</v>
      </c>
      <c r="E1" s="12">
        <v>24</v>
      </c>
      <c r="F1" s="2"/>
    </row>
    <row r="2" spans="2:6" x14ac:dyDescent="0.25">
      <c r="B2" s="2"/>
      <c r="C2" s="7">
        <v>0</v>
      </c>
      <c r="D2" s="1" t="s">
        <v>324</v>
      </c>
      <c r="E2" s="5"/>
      <c r="F2" s="7">
        <v>0</v>
      </c>
    </row>
    <row r="3" spans="2:6" x14ac:dyDescent="0.25">
      <c r="B3" s="2"/>
      <c r="C3" s="7" t="s">
        <v>3</v>
      </c>
      <c r="D3" s="1" t="s">
        <v>325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256</v>
      </c>
      <c r="E4" s="8"/>
      <c r="F4" s="7" t="s">
        <v>5</v>
      </c>
    </row>
    <row r="5" spans="2:6" x14ac:dyDescent="0.25">
      <c r="B5" s="14"/>
      <c r="C5" s="7" t="s">
        <v>2</v>
      </c>
      <c r="D5" s="1" t="s">
        <v>257</v>
      </c>
      <c r="E5" s="8"/>
      <c r="F5" s="7" t="s">
        <v>2</v>
      </c>
    </row>
    <row r="6" spans="2:6" x14ac:dyDescent="0.25">
      <c r="B6" s="14"/>
      <c r="C6" s="7" t="s">
        <v>15</v>
      </c>
      <c r="D6" s="1" t="s">
        <v>326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273</v>
      </c>
      <c r="E7" s="8"/>
      <c r="F7" s="7" t="s">
        <v>16</v>
      </c>
    </row>
    <row r="8" spans="2:6" x14ac:dyDescent="0.25">
      <c r="B8" s="2"/>
      <c r="C8" s="7" t="s">
        <v>14</v>
      </c>
      <c r="D8" s="10" t="s">
        <v>280</v>
      </c>
      <c r="E8" s="8"/>
      <c r="F8" s="7" t="s">
        <v>14</v>
      </c>
    </row>
    <row r="9" spans="2:6" x14ac:dyDescent="0.25">
      <c r="B9" s="2"/>
      <c r="C9" s="7" t="s">
        <v>4</v>
      </c>
      <c r="D9" s="10" t="s">
        <v>10</v>
      </c>
      <c r="E9" s="8"/>
      <c r="F9" s="7" t="s">
        <v>4</v>
      </c>
    </row>
    <row r="10" spans="2:6" x14ac:dyDescent="0.25">
      <c r="B10" s="2"/>
      <c r="C10" s="24"/>
      <c r="D10" s="10"/>
      <c r="E10" s="8"/>
      <c r="F10" s="24"/>
    </row>
    <row r="11" spans="2:6" x14ac:dyDescent="0.25">
      <c r="B11" s="2"/>
      <c r="C11" s="9"/>
      <c r="D11" s="10"/>
      <c r="E11" s="14"/>
      <c r="F11" s="9"/>
    </row>
    <row r="12" spans="2:6" x14ac:dyDescent="0.25">
      <c r="B12" s="2"/>
      <c r="C12" s="9"/>
      <c r="D12" s="10"/>
      <c r="E12" s="14"/>
      <c r="F12" s="9"/>
    </row>
    <row r="13" spans="2:6" x14ac:dyDescent="0.25">
      <c r="B13" s="2"/>
      <c r="C13" s="9"/>
      <c r="D13" s="10"/>
      <c r="E13" s="14"/>
      <c r="F13" s="9"/>
    </row>
    <row r="14" spans="2:6" x14ac:dyDescent="0.25">
      <c r="B14" s="2"/>
      <c r="C14" s="9"/>
      <c r="D14" s="10"/>
      <c r="E14" s="14"/>
      <c r="F14" s="9"/>
    </row>
    <row r="15" spans="2:6" x14ac:dyDescent="0.25">
      <c r="B15" s="2"/>
      <c r="C15" s="9"/>
      <c r="D15" s="10"/>
      <c r="E15" s="14"/>
      <c r="F15" s="9"/>
    </row>
    <row r="16" spans="2:6" x14ac:dyDescent="0.25">
      <c r="B16" s="2"/>
      <c r="C16" s="9"/>
      <c r="D16" s="10"/>
      <c r="E16" s="14"/>
      <c r="F16" s="9"/>
    </row>
    <row r="17" spans="2:6" x14ac:dyDescent="0.25">
      <c r="B17" s="2"/>
      <c r="C17" s="9"/>
      <c r="D17" s="10"/>
      <c r="E17" s="14"/>
      <c r="F17" s="9"/>
    </row>
    <row r="18" spans="2:6" x14ac:dyDescent="0.25">
      <c r="B18" s="2"/>
      <c r="C18" s="9"/>
      <c r="D18" s="10"/>
      <c r="E18" s="14"/>
      <c r="F18" s="9"/>
    </row>
    <row r="19" spans="2:6" x14ac:dyDescent="0.25">
      <c r="B19" s="2"/>
      <c r="C19" s="9"/>
      <c r="D19" s="10"/>
      <c r="E19" s="14"/>
      <c r="F19" s="9"/>
    </row>
    <row r="20" spans="2:6" x14ac:dyDescent="0.25">
      <c r="B20" s="2"/>
      <c r="C20" s="9"/>
      <c r="D20" s="10"/>
      <c r="E20" s="14"/>
      <c r="F20" s="9"/>
    </row>
    <row r="21" spans="2:6" x14ac:dyDescent="0.25">
      <c r="B21" s="2"/>
      <c r="C21" s="9"/>
      <c r="D21" s="10"/>
      <c r="E21" s="14"/>
      <c r="F21" s="9"/>
    </row>
    <row r="22" spans="2:6" x14ac:dyDescent="0.25">
      <c r="B22" s="2"/>
      <c r="C22" s="9"/>
      <c r="D22" s="10"/>
      <c r="E22" s="14"/>
      <c r="F22" s="9"/>
    </row>
    <row r="23" spans="2:6" x14ac:dyDescent="0.25">
      <c r="B23" s="2"/>
      <c r="C23" s="9"/>
      <c r="D23" s="10"/>
      <c r="E23" s="14"/>
      <c r="F23" s="9"/>
    </row>
    <row r="24" spans="2:6" x14ac:dyDescent="0.25">
      <c r="B24" s="2"/>
      <c r="C24" s="9"/>
      <c r="D24" s="10"/>
      <c r="E24" s="14"/>
      <c r="F24" s="9"/>
    </row>
    <row r="25" spans="2:6" x14ac:dyDescent="0.25">
      <c r="B25" s="2"/>
      <c r="C25" s="9"/>
      <c r="D25" s="10"/>
      <c r="E25" s="14"/>
      <c r="F25" s="9"/>
    </row>
    <row r="26" spans="2:6" x14ac:dyDescent="0.25">
      <c r="B26" s="2"/>
      <c r="C26" s="9"/>
      <c r="D26" s="10"/>
      <c r="E26" s="14"/>
      <c r="F26" s="9"/>
    </row>
    <row r="27" spans="2:6" x14ac:dyDescent="0.25">
      <c r="B27" s="2"/>
      <c r="C27" s="9"/>
      <c r="D27" s="10"/>
      <c r="E27" s="14"/>
      <c r="F27" s="9"/>
    </row>
    <row r="28" spans="2:6" x14ac:dyDescent="0.25">
      <c r="B28" s="2"/>
      <c r="C28" s="9"/>
      <c r="D28" s="10"/>
      <c r="E28" s="14"/>
      <c r="F28" s="9"/>
    </row>
    <row r="29" spans="2:6" x14ac:dyDescent="0.25">
      <c r="B29" s="2"/>
      <c r="C29" s="9"/>
      <c r="D29" s="10"/>
      <c r="E29" s="14"/>
      <c r="F29" s="9"/>
    </row>
    <row r="30" spans="2:6" x14ac:dyDescent="0.25">
      <c r="B30" s="2"/>
      <c r="C30" s="9"/>
      <c r="D30" s="10"/>
      <c r="E30" s="14"/>
      <c r="F30" s="9"/>
    </row>
    <row r="31" spans="2:6" x14ac:dyDescent="0.25">
      <c r="B31" s="2"/>
      <c r="C31" s="9"/>
      <c r="D31" s="10"/>
      <c r="E31" s="14"/>
      <c r="F31" s="9"/>
    </row>
    <row r="32" spans="2:6" x14ac:dyDescent="0.25">
      <c r="B32" s="2"/>
      <c r="C32" s="9"/>
      <c r="D32" s="10"/>
      <c r="E32" s="14"/>
      <c r="F32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81FE-AC89-43D2-82C9-BFB07E68DBA5}">
  <dimension ref="B1:F32"/>
  <sheetViews>
    <sheetView workbookViewId="0">
      <selection activeCell="B1" sqref="B1:F32"/>
    </sheetView>
  </sheetViews>
  <sheetFormatPr defaultRowHeight="13.2" x14ac:dyDescent="0.25"/>
  <cols>
    <col min="4" max="4" width="38.6640625" customWidth="1"/>
    <col min="5" max="5" width="10.88671875" customWidth="1"/>
  </cols>
  <sheetData>
    <row r="1" spans="2:6" x14ac:dyDescent="0.25">
      <c r="B1" s="23" t="s">
        <v>57</v>
      </c>
      <c r="C1" s="2"/>
      <c r="D1" s="6" t="s">
        <v>199</v>
      </c>
      <c r="E1" s="12">
        <v>25</v>
      </c>
      <c r="F1" s="2"/>
    </row>
    <row r="2" spans="2:6" x14ac:dyDescent="0.25">
      <c r="B2" s="2"/>
      <c r="C2" s="32" t="s">
        <v>554</v>
      </c>
      <c r="D2" s="34" t="s">
        <v>327</v>
      </c>
      <c r="E2" s="5"/>
      <c r="F2" s="32" t="s">
        <v>554</v>
      </c>
    </row>
    <row r="3" spans="2:6" x14ac:dyDescent="0.25">
      <c r="B3" s="2"/>
      <c r="C3" s="32" t="s">
        <v>3</v>
      </c>
      <c r="D3" s="34" t="s">
        <v>328</v>
      </c>
      <c r="E3" s="8"/>
      <c r="F3" s="32" t="s">
        <v>3</v>
      </c>
    </row>
    <row r="4" spans="2:6" x14ac:dyDescent="0.25">
      <c r="B4" s="2"/>
      <c r="C4" s="32" t="s">
        <v>5</v>
      </c>
      <c r="D4" s="34" t="s">
        <v>329</v>
      </c>
      <c r="E4" s="8"/>
      <c r="F4" s="32" t="s">
        <v>5</v>
      </c>
    </row>
    <row r="5" spans="2:6" x14ac:dyDescent="0.25">
      <c r="B5" s="14"/>
      <c r="C5" s="32" t="s">
        <v>2</v>
      </c>
      <c r="D5" s="34" t="s">
        <v>330</v>
      </c>
      <c r="E5" s="8"/>
      <c r="F5" s="32" t="s">
        <v>2</v>
      </c>
    </row>
    <row r="6" spans="2:6" x14ac:dyDescent="0.25">
      <c r="B6" s="14"/>
      <c r="C6" s="32" t="s">
        <v>15</v>
      </c>
      <c r="D6" s="34" t="s">
        <v>331</v>
      </c>
      <c r="E6" s="8"/>
      <c r="F6" s="32" t="s">
        <v>15</v>
      </c>
    </row>
    <row r="7" spans="2:6" x14ac:dyDescent="0.25">
      <c r="B7" s="2"/>
      <c r="C7" s="32" t="s">
        <v>16</v>
      </c>
      <c r="D7" s="34" t="s">
        <v>332</v>
      </c>
      <c r="E7" s="8"/>
      <c r="F7" s="32" t="s">
        <v>16</v>
      </c>
    </row>
    <row r="8" spans="2:6" x14ac:dyDescent="0.25">
      <c r="B8" s="2"/>
      <c r="C8" s="32" t="s">
        <v>14</v>
      </c>
      <c r="D8" s="34" t="s">
        <v>333</v>
      </c>
      <c r="E8" s="8"/>
      <c r="F8" s="32" t="s">
        <v>14</v>
      </c>
    </row>
    <row r="9" spans="2:6" x14ac:dyDescent="0.25">
      <c r="B9" s="2"/>
      <c r="C9" s="32" t="s">
        <v>18</v>
      </c>
      <c r="D9" s="34" t="s">
        <v>334</v>
      </c>
      <c r="E9" s="8"/>
      <c r="F9" s="32" t="s">
        <v>18</v>
      </c>
    </row>
    <row r="10" spans="2:6" x14ac:dyDescent="0.25">
      <c r="B10" s="2"/>
      <c r="C10" s="32" t="s">
        <v>19</v>
      </c>
      <c r="D10" s="34" t="s">
        <v>335</v>
      </c>
      <c r="E10" s="8"/>
      <c r="F10" s="32" t="s">
        <v>19</v>
      </c>
    </row>
    <row r="11" spans="2:6" x14ac:dyDescent="0.25">
      <c r="B11" s="2"/>
      <c r="C11" s="32" t="s">
        <v>20</v>
      </c>
      <c r="D11" s="34" t="s">
        <v>336</v>
      </c>
      <c r="E11" s="8"/>
      <c r="F11" s="32" t="s">
        <v>20</v>
      </c>
    </row>
    <row r="12" spans="2:6" x14ac:dyDescent="0.25">
      <c r="B12" s="2"/>
      <c r="C12" s="32" t="s">
        <v>21</v>
      </c>
      <c r="D12" s="34" t="s">
        <v>337</v>
      </c>
      <c r="E12" s="8"/>
      <c r="F12" s="32" t="s">
        <v>21</v>
      </c>
    </row>
    <row r="13" spans="2:6" x14ac:dyDescent="0.25">
      <c r="B13" s="2"/>
      <c r="C13" s="32" t="s">
        <v>9</v>
      </c>
      <c r="D13" s="34" t="s">
        <v>338</v>
      </c>
      <c r="E13" s="8"/>
      <c r="F13" s="32" t="s">
        <v>9</v>
      </c>
    </row>
    <row r="14" spans="2:6" x14ac:dyDescent="0.25">
      <c r="B14" s="2"/>
      <c r="C14" s="32" t="s">
        <v>13</v>
      </c>
      <c r="D14" s="34" t="s">
        <v>339</v>
      </c>
      <c r="E14" s="8"/>
      <c r="F14" s="32" t="s">
        <v>13</v>
      </c>
    </row>
    <row r="15" spans="2:6" x14ac:dyDescent="0.25">
      <c r="B15" s="2"/>
      <c r="C15" s="32" t="s">
        <v>34</v>
      </c>
      <c r="D15" s="34" t="s">
        <v>340</v>
      </c>
      <c r="E15" s="8"/>
      <c r="F15" s="32" t="s">
        <v>34</v>
      </c>
    </row>
    <row r="16" spans="2:6" x14ac:dyDescent="0.25">
      <c r="B16" s="2"/>
      <c r="C16" s="32" t="s">
        <v>35</v>
      </c>
      <c r="D16" s="34" t="s">
        <v>341</v>
      </c>
      <c r="E16" s="8"/>
      <c r="F16" s="32" t="s">
        <v>35</v>
      </c>
    </row>
    <row r="17" spans="2:6" x14ac:dyDescent="0.25">
      <c r="B17" s="2"/>
      <c r="C17" s="32" t="s">
        <v>12</v>
      </c>
      <c r="D17" s="34" t="s">
        <v>342</v>
      </c>
      <c r="E17" s="8"/>
      <c r="F17" s="32" t="s">
        <v>12</v>
      </c>
    </row>
    <row r="18" spans="2:6" x14ac:dyDescent="0.25">
      <c r="B18" s="2"/>
      <c r="C18" s="32" t="s">
        <v>36</v>
      </c>
      <c r="D18" s="34" t="s">
        <v>343</v>
      </c>
      <c r="E18" s="8"/>
      <c r="F18" s="32" t="s">
        <v>36</v>
      </c>
    </row>
    <row r="19" spans="2:6" x14ac:dyDescent="0.25">
      <c r="B19" s="2"/>
      <c r="C19" s="32" t="s">
        <v>37</v>
      </c>
      <c r="D19" s="34" t="s">
        <v>344</v>
      </c>
      <c r="E19" s="8"/>
      <c r="F19" s="32" t="s">
        <v>37</v>
      </c>
    </row>
    <row r="20" spans="2:6" x14ac:dyDescent="0.25">
      <c r="B20" s="2"/>
      <c r="C20" s="32" t="s">
        <v>38</v>
      </c>
      <c r="D20" s="34" t="s">
        <v>345</v>
      </c>
      <c r="E20" s="8"/>
      <c r="F20" s="32" t="s">
        <v>38</v>
      </c>
    </row>
    <row r="21" spans="2:6" x14ac:dyDescent="0.25">
      <c r="B21" s="2"/>
      <c r="C21" s="32" t="s">
        <v>40</v>
      </c>
      <c r="D21" s="34" t="s">
        <v>346</v>
      </c>
      <c r="E21" s="8"/>
      <c r="F21" s="32" t="s">
        <v>40</v>
      </c>
    </row>
    <row r="22" spans="2:6" x14ac:dyDescent="0.25">
      <c r="B22" s="2"/>
      <c r="C22" s="32" t="s">
        <v>58</v>
      </c>
      <c r="D22" s="34" t="s">
        <v>347</v>
      </c>
      <c r="E22" s="8"/>
      <c r="F22" s="32" t="s">
        <v>58</v>
      </c>
    </row>
    <row r="23" spans="2:6" x14ac:dyDescent="0.25">
      <c r="B23" s="2"/>
      <c r="C23" s="32" t="s">
        <v>59</v>
      </c>
      <c r="D23" s="34" t="s">
        <v>348</v>
      </c>
      <c r="E23" s="8"/>
      <c r="F23" s="32" t="s">
        <v>59</v>
      </c>
    </row>
    <row r="24" spans="2:6" x14ac:dyDescent="0.25">
      <c r="B24" s="2"/>
      <c r="C24" s="32" t="s">
        <v>555</v>
      </c>
      <c r="D24" s="34" t="s">
        <v>349</v>
      </c>
      <c r="E24" s="8"/>
      <c r="F24" s="32" t="s">
        <v>555</v>
      </c>
    </row>
    <row r="25" spans="2:6" x14ac:dyDescent="0.25">
      <c r="B25" s="2"/>
      <c r="C25" s="32" t="s">
        <v>556</v>
      </c>
      <c r="D25" s="34" t="s">
        <v>350</v>
      </c>
      <c r="E25" s="8"/>
      <c r="F25" s="32" t="s">
        <v>556</v>
      </c>
    </row>
    <row r="26" spans="2:6" x14ac:dyDescent="0.25">
      <c r="B26" s="2"/>
      <c r="C26" s="32" t="s">
        <v>557</v>
      </c>
      <c r="D26" s="34" t="s">
        <v>351</v>
      </c>
      <c r="E26" s="8"/>
      <c r="F26" s="32" t="s">
        <v>557</v>
      </c>
    </row>
    <row r="27" spans="2:6" x14ac:dyDescent="0.25">
      <c r="B27" s="2"/>
      <c r="C27" s="32" t="s">
        <v>558</v>
      </c>
      <c r="D27" s="34" t="s">
        <v>352</v>
      </c>
      <c r="E27" s="8"/>
      <c r="F27" s="32" t="s">
        <v>558</v>
      </c>
    </row>
    <row r="28" spans="2:6" x14ac:dyDescent="0.25">
      <c r="B28" s="2"/>
      <c r="C28" s="32" t="s">
        <v>551</v>
      </c>
      <c r="D28" s="34" t="s">
        <v>353</v>
      </c>
      <c r="E28" s="8"/>
      <c r="F28" s="32" t="s">
        <v>551</v>
      </c>
    </row>
    <row r="29" spans="2:6" x14ac:dyDescent="0.25">
      <c r="B29" s="2"/>
      <c r="C29" s="32" t="s">
        <v>559</v>
      </c>
      <c r="D29" s="34" t="s">
        <v>354</v>
      </c>
      <c r="E29" s="8"/>
      <c r="F29" s="32" t="s">
        <v>559</v>
      </c>
    </row>
    <row r="30" spans="2:6" x14ac:dyDescent="0.25">
      <c r="B30" s="2"/>
      <c r="C30" s="32" t="s">
        <v>560</v>
      </c>
      <c r="D30" s="34" t="s">
        <v>355</v>
      </c>
      <c r="E30" s="8"/>
      <c r="F30" s="32" t="s">
        <v>560</v>
      </c>
    </row>
    <row r="31" spans="2:6" x14ac:dyDescent="0.25">
      <c r="B31" s="2"/>
      <c r="C31" s="32" t="s">
        <v>553</v>
      </c>
      <c r="D31" s="34" t="s">
        <v>356</v>
      </c>
      <c r="E31" s="8"/>
      <c r="F31" s="32" t="s">
        <v>553</v>
      </c>
    </row>
    <row r="32" spans="2:6" x14ac:dyDescent="0.25">
      <c r="B32" s="2"/>
      <c r="C32" s="32" t="s">
        <v>4</v>
      </c>
      <c r="D32" s="34" t="s">
        <v>10</v>
      </c>
      <c r="E32" s="8"/>
      <c r="F32" s="32" t="s">
        <v>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8899-C6F1-4C7B-B743-DCB997825CC9}">
  <dimension ref="B1:F91"/>
  <sheetViews>
    <sheetView workbookViewId="0">
      <selection activeCell="B1" sqref="B1:B91"/>
    </sheetView>
  </sheetViews>
  <sheetFormatPr defaultRowHeight="13.2" x14ac:dyDescent="0.25"/>
  <cols>
    <col min="4" max="4" width="32.33203125" customWidth="1"/>
    <col min="5" max="5" width="11.6640625" customWidth="1"/>
  </cols>
  <sheetData>
    <row r="1" spans="2:6" x14ac:dyDescent="0.25">
      <c r="B1" s="23" t="s">
        <v>60</v>
      </c>
      <c r="C1" s="2"/>
      <c r="D1" s="6" t="s">
        <v>413</v>
      </c>
      <c r="E1" s="3" t="s">
        <v>61</v>
      </c>
      <c r="F1" s="2"/>
    </row>
    <row r="2" spans="2:6" x14ac:dyDescent="0.25">
      <c r="B2" s="2"/>
      <c r="C2" s="7" t="s">
        <v>62</v>
      </c>
      <c r="D2" s="1" t="s">
        <v>357</v>
      </c>
      <c r="E2" s="5"/>
      <c r="F2" s="7" t="s">
        <v>62</v>
      </c>
    </row>
    <row r="3" spans="2:6" x14ac:dyDescent="0.25">
      <c r="B3" s="2"/>
      <c r="C3" s="7">
        <v>54</v>
      </c>
      <c r="D3" s="1" t="s">
        <v>529</v>
      </c>
      <c r="E3" s="8"/>
      <c r="F3" s="7">
        <v>54</v>
      </c>
    </row>
    <row r="4" spans="2:6" x14ac:dyDescent="0.25">
      <c r="B4" s="2"/>
      <c r="C4" s="7">
        <v>55</v>
      </c>
      <c r="D4" s="1" t="s">
        <v>528</v>
      </c>
      <c r="E4" s="8"/>
      <c r="F4" s="7">
        <v>55</v>
      </c>
    </row>
    <row r="5" spans="2:6" x14ac:dyDescent="0.25">
      <c r="B5" s="2"/>
      <c r="C5" s="7">
        <v>56</v>
      </c>
      <c r="D5" s="1" t="s">
        <v>527</v>
      </c>
      <c r="E5" s="8"/>
      <c r="F5" s="7">
        <v>56</v>
      </c>
    </row>
    <row r="6" spans="2:6" x14ac:dyDescent="0.25">
      <c r="B6" s="14"/>
      <c r="C6" s="7">
        <v>57</v>
      </c>
      <c r="D6" s="1" t="s">
        <v>526</v>
      </c>
      <c r="E6" s="8"/>
      <c r="F6" s="7">
        <v>57</v>
      </c>
    </row>
    <row r="7" spans="2:6" x14ac:dyDescent="0.25">
      <c r="B7" s="14"/>
      <c r="C7" s="7">
        <v>58</v>
      </c>
      <c r="D7" s="1" t="s">
        <v>525</v>
      </c>
      <c r="E7" s="8"/>
      <c r="F7" s="7">
        <v>58</v>
      </c>
    </row>
    <row r="8" spans="2:6" x14ac:dyDescent="0.25">
      <c r="B8" s="2"/>
      <c r="C8" s="7">
        <v>59</v>
      </c>
      <c r="D8" s="1" t="s">
        <v>524</v>
      </c>
      <c r="E8" s="8"/>
      <c r="F8" s="7">
        <v>59</v>
      </c>
    </row>
    <row r="9" spans="2:6" x14ac:dyDescent="0.25">
      <c r="B9" s="2"/>
      <c r="C9" s="7">
        <v>60</v>
      </c>
      <c r="D9" s="1" t="s">
        <v>523</v>
      </c>
      <c r="E9" s="8"/>
      <c r="F9" s="7">
        <v>60</v>
      </c>
    </row>
    <row r="10" spans="2:6" x14ac:dyDescent="0.25">
      <c r="B10" s="2"/>
      <c r="C10" s="7">
        <v>61</v>
      </c>
      <c r="D10" s="1" t="s">
        <v>522</v>
      </c>
      <c r="E10" s="8"/>
      <c r="F10" s="7">
        <v>61</v>
      </c>
    </row>
    <row r="11" spans="2:6" x14ac:dyDescent="0.25">
      <c r="B11" s="2"/>
      <c r="C11" s="7">
        <v>62</v>
      </c>
      <c r="D11" s="1" t="s">
        <v>521</v>
      </c>
      <c r="E11" s="8"/>
      <c r="F11" s="7">
        <v>62</v>
      </c>
    </row>
    <row r="12" spans="2:6" x14ac:dyDescent="0.25">
      <c r="B12" s="2"/>
      <c r="C12" s="7">
        <v>63</v>
      </c>
      <c r="D12" s="1" t="s">
        <v>520</v>
      </c>
      <c r="E12" s="8"/>
      <c r="F12" s="7">
        <v>63</v>
      </c>
    </row>
    <row r="13" spans="2:6" x14ac:dyDescent="0.25">
      <c r="B13" s="2"/>
      <c r="C13" s="7">
        <v>64</v>
      </c>
      <c r="D13" s="1" t="s">
        <v>519</v>
      </c>
      <c r="E13" s="8"/>
      <c r="F13" s="7">
        <v>64</v>
      </c>
    </row>
    <row r="14" spans="2:6" x14ac:dyDescent="0.25">
      <c r="B14" s="2"/>
      <c r="C14" s="7">
        <v>65</v>
      </c>
      <c r="D14" s="1" t="s">
        <v>518</v>
      </c>
      <c r="E14" s="8"/>
      <c r="F14" s="7">
        <v>65</v>
      </c>
    </row>
    <row r="15" spans="2:6" x14ac:dyDescent="0.25">
      <c r="B15" s="2"/>
      <c r="C15" s="7">
        <v>66</v>
      </c>
      <c r="D15" s="1" t="s">
        <v>517</v>
      </c>
      <c r="E15" s="8"/>
      <c r="F15" s="7">
        <v>66</v>
      </c>
    </row>
    <row r="16" spans="2:6" x14ac:dyDescent="0.25">
      <c r="B16" s="2"/>
      <c r="C16" s="7">
        <v>67</v>
      </c>
      <c r="D16" s="1" t="s">
        <v>516</v>
      </c>
      <c r="E16" s="8"/>
      <c r="F16" s="7">
        <v>67</v>
      </c>
    </row>
    <row r="17" spans="2:6" x14ac:dyDescent="0.25">
      <c r="B17" s="2"/>
      <c r="C17" s="7">
        <v>68</v>
      </c>
      <c r="D17" s="1" t="s">
        <v>515</v>
      </c>
      <c r="E17" s="8"/>
      <c r="F17" s="7">
        <v>68</v>
      </c>
    </row>
    <row r="18" spans="2:6" x14ac:dyDescent="0.25">
      <c r="B18" s="2"/>
      <c r="C18" s="7">
        <v>69</v>
      </c>
      <c r="D18" s="1" t="s">
        <v>514</v>
      </c>
      <c r="E18" s="8"/>
      <c r="F18" s="7">
        <v>69</v>
      </c>
    </row>
    <row r="19" spans="2:6" x14ac:dyDescent="0.25">
      <c r="B19" s="2"/>
      <c r="C19" s="7">
        <v>70</v>
      </c>
      <c r="D19" s="1" t="s">
        <v>513</v>
      </c>
      <c r="E19" s="8"/>
      <c r="F19" s="7">
        <v>70</v>
      </c>
    </row>
    <row r="20" spans="2:6" x14ac:dyDescent="0.25">
      <c r="B20" s="2"/>
      <c r="C20" s="7">
        <v>71</v>
      </c>
      <c r="D20" s="1" t="s">
        <v>512</v>
      </c>
      <c r="E20" s="8"/>
      <c r="F20" s="7">
        <v>71</v>
      </c>
    </row>
    <row r="21" spans="2:6" x14ac:dyDescent="0.25">
      <c r="B21" s="2"/>
      <c r="C21" s="7">
        <v>72</v>
      </c>
      <c r="D21" s="1" t="s">
        <v>511</v>
      </c>
      <c r="E21" s="8"/>
      <c r="F21" s="7">
        <v>72</v>
      </c>
    </row>
    <row r="22" spans="2:6" x14ac:dyDescent="0.25">
      <c r="B22" s="2"/>
      <c r="C22" s="7">
        <v>73</v>
      </c>
      <c r="D22" s="1" t="s">
        <v>510</v>
      </c>
      <c r="E22" s="8"/>
      <c r="F22" s="7">
        <v>73</v>
      </c>
    </row>
    <row r="23" spans="2:6" x14ac:dyDescent="0.25">
      <c r="B23" s="2"/>
      <c r="C23" s="7">
        <v>74</v>
      </c>
      <c r="D23" s="1" t="s">
        <v>509</v>
      </c>
      <c r="E23" s="8"/>
      <c r="F23" s="7">
        <v>74</v>
      </c>
    </row>
    <row r="24" spans="2:6" x14ac:dyDescent="0.25">
      <c r="B24" s="2"/>
      <c r="C24" s="7">
        <v>75</v>
      </c>
      <c r="D24" s="1" t="s">
        <v>508</v>
      </c>
      <c r="E24" s="8"/>
      <c r="F24" s="7">
        <v>75</v>
      </c>
    </row>
    <row r="25" spans="2:6" x14ac:dyDescent="0.25">
      <c r="B25" s="2"/>
      <c r="C25" s="7">
        <v>76</v>
      </c>
      <c r="D25" s="1" t="s">
        <v>507</v>
      </c>
      <c r="E25" s="8"/>
      <c r="F25" s="7">
        <v>76</v>
      </c>
    </row>
    <row r="26" spans="2:6" x14ac:dyDescent="0.25">
      <c r="B26" s="2"/>
      <c r="C26" s="7">
        <v>77</v>
      </c>
      <c r="D26" s="1" t="s">
        <v>506</v>
      </c>
      <c r="E26" s="8"/>
      <c r="F26" s="7">
        <v>77</v>
      </c>
    </row>
    <row r="27" spans="2:6" x14ac:dyDescent="0.25">
      <c r="B27" s="2"/>
      <c r="C27" s="7">
        <v>78</v>
      </c>
      <c r="D27" s="1" t="s">
        <v>505</v>
      </c>
      <c r="E27" s="8"/>
      <c r="F27" s="7">
        <v>78</v>
      </c>
    </row>
    <row r="28" spans="2:6" x14ac:dyDescent="0.25">
      <c r="B28" s="2"/>
      <c r="C28" s="7">
        <v>79</v>
      </c>
      <c r="D28" s="1" t="s">
        <v>504</v>
      </c>
      <c r="E28" s="8"/>
      <c r="F28" s="7">
        <v>79</v>
      </c>
    </row>
    <row r="29" spans="2:6" x14ac:dyDescent="0.25">
      <c r="B29" s="2"/>
      <c r="C29" s="7">
        <v>80</v>
      </c>
      <c r="D29" s="1" t="s">
        <v>503</v>
      </c>
      <c r="E29" s="8"/>
      <c r="F29" s="7">
        <v>80</v>
      </c>
    </row>
    <row r="30" spans="2:6" x14ac:dyDescent="0.25">
      <c r="B30" s="14"/>
      <c r="C30" s="7">
        <v>81</v>
      </c>
      <c r="D30" s="1" t="s">
        <v>502</v>
      </c>
      <c r="E30" s="8"/>
      <c r="F30" s="7">
        <v>81</v>
      </c>
    </row>
    <row r="31" spans="2:6" x14ac:dyDescent="0.25">
      <c r="B31" s="2"/>
      <c r="C31" s="7">
        <v>82</v>
      </c>
      <c r="D31" s="1" t="s">
        <v>501</v>
      </c>
      <c r="E31" s="8"/>
      <c r="F31" s="7">
        <v>82</v>
      </c>
    </row>
    <row r="32" spans="2:6" x14ac:dyDescent="0.25">
      <c r="B32" s="2"/>
      <c r="C32" s="7">
        <v>83</v>
      </c>
      <c r="D32" s="1" t="s">
        <v>500</v>
      </c>
      <c r="E32" s="8"/>
      <c r="F32" s="7">
        <v>83</v>
      </c>
    </row>
    <row r="33" spans="2:6" x14ac:dyDescent="0.25">
      <c r="B33" s="2"/>
      <c r="C33" s="7">
        <v>84</v>
      </c>
      <c r="D33" s="1" t="s">
        <v>499</v>
      </c>
      <c r="E33" s="8"/>
      <c r="F33" s="7">
        <v>84</v>
      </c>
    </row>
    <row r="34" spans="2:6" x14ac:dyDescent="0.25">
      <c r="B34" s="2"/>
      <c r="C34" s="7">
        <v>85</v>
      </c>
      <c r="D34" s="1" t="s">
        <v>498</v>
      </c>
      <c r="E34" s="8"/>
      <c r="F34" s="7">
        <v>85</v>
      </c>
    </row>
    <row r="35" spans="2:6" x14ac:dyDescent="0.25">
      <c r="B35" s="2"/>
      <c r="C35" s="7">
        <v>86</v>
      </c>
      <c r="D35" s="1" t="s">
        <v>497</v>
      </c>
      <c r="E35" s="8"/>
      <c r="F35" s="7">
        <v>86</v>
      </c>
    </row>
    <row r="36" spans="2:6" x14ac:dyDescent="0.25">
      <c r="B36" s="2"/>
      <c r="C36" s="7">
        <v>87</v>
      </c>
      <c r="D36" s="1" t="s">
        <v>496</v>
      </c>
      <c r="E36" s="8"/>
      <c r="F36" s="7">
        <v>87</v>
      </c>
    </row>
    <row r="37" spans="2:6" x14ac:dyDescent="0.25">
      <c r="B37" s="2"/>
      <c r="C37" s="7">
        <v>88</v>
      </c>
      <c r="D37" s="1" t="s">
        <v>495</v>
      </c>
      <c r="E37" s="8"/>
      <c r="F37" s="7">
        <v>88</v>
      </c>
    </row>
    <row r="38" spans="2:6" x14ac:dyDescent="0.25">
      <c r="B38" s="2"/>
      <c r="C38" s="7">
        <v>89</v>
      </c>
      <c r="D38" s="1" t="s">
        <v>494</v>
      </c>
      <c r="E38" s="8"/>
      <c r="F38" s="7">
        <v>89</v>
      </c>
    </row>
    <row r="39" spans="2:6" x14ac:dyDescent="0.25">
      <c r="B39" s="2"/>
      <c r="C39" s="7">
        <v>90</v>
      </c>
      <c r="D39" s="1" t="s">
        <v>493</v>
      </c>
      <c r="E39" s="8"/>
      <c r="F39" s="7">
        <v>90</v>
      </c>
    </row>
    <row r="40" spans="2:6" x14ac:dyDescent="0.25">
      <c r="B40" s="2"/>
      <c r="C40" s="7">
        <v>91</v>
      </c>
      <c r="D40" s="1" t="s">
        <v>492</v>
      </c>
      <c r="E40" s="8"/>
      <c r="F40" s="7">
        <v>91</v>
      </c>
    </row>
    <row r="41" spans="2:6" x14ac:dyDescent="0.25">
      <c r="B41" s="2"/>
      <c r="C41" s="7">
        <v>92</v>
      </c>
      <c r="D41" s="1" t="s">
        <v>491</v>
      </c>
      <c r="E41" s="8"/>
      <c r="F41" s="7">
        <v>92</v>
      </c>
    </row>
    <row r="42" spans="2:6" x14ac:dyDescent="0.25">
      <c r="B42" s="2"/>
      <c r="C42" s="7">
        <v>93</v>
      </c>
      <c r="D42" s="1" t="s">
        <v>490</v>
      </c>
      <c r="E42" s="8"/>
      <c r="F42" s="7">
        <v>93</v>
      </c>
    </row>
    <row r="43" spans="2:6" x14ac:dyDescent="0.25">
      <c r="B43" s="2"/>
      <c r="C43" s="7">
        <v>94</v>
      </c>
      <c r="D43" s="1" t="s">
        <v>489</v>
      </c>
      <c r="E43" s="8"/>
      <c r="F43" s="7">
        <v>94</v>
      </c>
    </row>
    <row r="44" spans="2:6" x14ac:dyDescent="0.25">
      <c r="B44" s="2"/>
      <c r="C44" s="7">
        <v>95</v>
      </c>
      <c r="D44" s="1" t="s">
        <v>488</v>
      </c>
      <c r="E44" s="8"/>
      <c r="F44" s="7">
        <v>95</v>
      </c>
    </row>
    <row r="45" spans="2:6" x14ac:dyDescent="0.25">
      <c r="B45" s="2"/>
      <c r="C45" s="7">
        <v>96</v>
      </c>
      <c r="D45" s="1" t="s">
        <v>487</v>
      </c>
      <c r="E45" s="8"/>
      <c r="F45" s="7">
        <v>96</v>
      </c>
    </row>
    <row r="46" spans="2:6" x14ac:dyDescent="0.25">
      <c r="B46" s="2"/>
      <c r="C46" s="7">
        <v>97</v>
      </c>
      <c r="D46" s="1" t="s">
        <v>486</v>
      </c>
      <c r="E46" s="8"/>
      <c r="F46" s="7">
        <v>97</v>
      </c>
    </row>
    <row r="47" spans="2:6" x14ac:dyDescent="0.25">
      <c r="B47" s="2"/>
      <c r="C47" s="7">
        <v>98</v>
      </c>
      <c r="D47" s="1" t="s">
        <v>485</v>
      </c>
      <c r="E47" s="8"/>
      <c r="F47" s="7">
        <v>98</v>
      </c>
    </row>
    <row r="48" spans="2:6" x14ac:dyDescent="0.25">
      <c r="B48" s="2"/>
      <c r="C48" s="7">
        <v>99</v>
      </c>
      <c r="D48" s="1" t="s">
        <v>484</v>
      </c>
      <c r="E48" s="8"/>
      <c r="F48" s="7">
        <v>99</v>
      </c>
    </row>
    <row r="49" spans="2:6" x14ac:dyDescent="0.25">
      <c r="B49" s="2"/>
      <c r="C49" s="7" t="s">
        <v>8</v>
      </c>
      <c r="D49" s="1" t="s">
        <v>442</v>
      </c>
      <c r="E49" s="8"/>
      <c r="F49" s="7" t="s">
        <v>8</v>
      </c>
    </row>
    <row r="50" spans="2:6" x14ac:dyDescent="0.25">
      <c r="B50" s="2"/>
      <c r="C50" s="7" t="s">
        <v>63</v>
      </c>
      <c r="D50" s="1" t="s">
        <v>443</v>
      </c>
      <c r="E50" s="8"/>
      <c r="F50" s="7" t="s">
        <v>63</v>
      </c>
    </row>
    <row r="51" spans="2:6" x14ac:dyDescent="0.25">
      <c r="B51" s="2"/>
      <c r="C51" s="7" t="s">
        <v>64</v>
      </c>
      <c r="D51" s="1" t="s">
        <v>444</v>
      </c>
      <c r="E51" s="8"/>
      <c r="F51" s="7" t="s">
        <v>64</v>
      </c>
    </row>
    <row r="52" spans="2:6" x14ac:dyDescent="0.25">
      <c r="B52" s="2"/>
      <c r="C52" s="7" t="s">
        <v>65</v>
      </c>
      <c r="D52" s="1" t="s">
        <v>445</v>
      </c>
      <c r="E52" s="8"/>
      <c r="F52" s="7" t="s">
        <v>65</v>
      </c>
    </row>
    <row r="53" spans="2:6" x14ac:dyDescent="0.25">
      <c r="B53" s="2"/>
      <c r="C53" s="7" t="s">
        <v>66</v>
      </c>
      <c r="D53" s="1" t="s">
        <v>446</v>
      </c>
      <c r="E53" s="8"/>
      <c r="F53" s="7" t="s">
        <v>66</v>
      </c>
    </row>
    <row r="54" spans="2:6" x14ac:dyDescent="0.25">
      <c r="B54" s="2"/>
      <c r="C54" s="7" t="s">
        <v>67</v>
      </c>
      <c r="D54" s="1" t="s">
        <v>447</v>
      </c>
      <c r="E54" s="8"/>
      <c r="F54" s="7" t="s">
        <v>67</v>
      </c>
    </row>
    <row r="55" spans="2:6" x14ac:dyDescent="0.25">
      <c r="B55" s="2"/>
      <c r="C55" s="7" t="s">
        <v>68</v>
      </c>
      <c r="D55" s="1" t="s">
        <v>448</v>
      </c>
      <c r="E55" s="8"/>
      <c r="F55" s="7" t="s">
        <v>68</v>
      </c>
    </row>
    <row r="56" spans="2:6" x14ac:dyDescent="0.25">
      <c r="B56" s="2"/>
      <c r="C56" s="7" t="s">
        <v>69</v>
      </c>
      <c r="D56" s="1" t="s">
        <v>449</v>
      </c>
      <c r="E56" s="8"/>
      <c r="F56" s="7" t="s">
        <v>69</v>
      </c>
    </row>
    <row r="57" spans="2:6" x14ac:dyDescent="0.25">
      <c r="B57" s="2"/>
      <c r="C57" s="7" t="s">
        <v>70</v>
      </c>
      <c r="D57" s="1" t="s">
        <v>450</v>
      </c>
      <c r="E57" s="8"/>
      <c r="F57" s="7" t="s">
        <v>70</v>
      </c>
    </row>
    <row r="58" spans="2:6" x14ac:dyDescent="0.25">
      <c r="B58" s="2"/>
      <c r="C58" s="7" t="s">
        <v>71</v>
      </c>
      <c r="D58" s="1" t="s">
        <v>451</v>
      </c>
      <c r="E58" s="8"/>
      <c r="F58" s="7" t="s">
        <v>71</v>
      </c>
    </row>
    <row r="59" spans="2:6" x14ac:dyDescent="0.25">
      <c r="B59" s="2"/>
      <c r="C59" s="7" t="s">
        <v>22</v>
      </c>
      <c r="D59" s="1" t="s">
        <v>452</v>
      </c>
      <c r="E59" s="8"/>
      <c r="F59" s="7" t="s">
        <v>22</v>
      </c>
    </row>
    <row r="60" spans="2:6" x14ac:dyDescent="0.25">
      <c r="B60" s="2"/>
      <c r="C60" s="7" t="s">
        <v>72</v>
      </c>
      <c r="D60" s="1" t="s">
        <v>453</v>
      </c>
      <c r="E60" s="8"/>
      <c r="F60" s="7" t="s">
        <v>72</v>
      </c>
    </row>
    <row r="61" spans="2:6" x14ac:dyDescent="0.25">
      <c r="B61" s="2"/>
      <c r="C61" s="7" t="s">
        <v>73</v>
      </c>
      <c r="D61" s="1" t="s">
        <v>454</v>
      </c>
      <c r="E61" s="8"/>
      <c r="F61" s="7" t="s">
        <v>73</v>
      </c>
    </row>
    <row r="62" spans="2:6" x14ac:dyDescent="0.25">
      <c r="B62" s="2"/>
      <c r="C62" s="7" t="s">
        <v>74</v>
      </c>
      <c r="D62" s="1" t="s">
        <v>455</v>
      </c>
      <c r="E62" s="8"/>
      <c r="F62" s="7" t="s">
        <v>74</v>
      </c>
    </row>
    <row r="63" spans="2:6" x14ac:dyDescent="0.25">
      <c r="B63" s="2"/>
      <c r="C63" s="7" t="s">
        <v>75</v>
      </c>
      <c r="D63" s="1" t="s">
        <v>456</v>
      </c>
      <c r="E63" s="8"/>
      <c r="F63" s="7" t="s">
        <v>75</v>
      </c>
    </row>
    <row r="64" spans="2:6" x14ac:dyDescent="0.25">
      <c r="B64" s="2"/>
      <c r="C64" s="7" t="s">
        <v>76</v>
      </c>
      <c r="D64" s="1" t="s">
        <v>457</v>
      </c>
      <c r="E64" s="8"/>
      <c r="F64" s="7" t="s">
        <v>76</v>
      </c>
    </row>
    <row r="65" spans="2:6" x14ac:dyDescent="0.25">
      <c r="B65" s="2"/>
      <c r="C65" s="7" t="s">
        <v>77</v>
      </c>
      <c r="D65" s="1" t="s">
        <v>458</v>
      </c>
      <c r="E65" s="8"/>
      <c r="F65" s="7" t="s">
        <v>77</v>
      </c>
    </row>
    <row r="66" spans="2:6" x14ac:dyDescent="0.25">
      <c r="B66" s="2"/>
      <c r="C66" s="7" t="s">
        <v>78</v>
      </c>
      <c r="D66" s="1" t="s">
        <v>459</v>
      </c>
      <c r="E66" s="8"/>
      <c r="F66" s="7" t="s">
        <v>78</v>
      </c>
    </row>
    <row r="67" spans="2:6" x14ac:dyDescent="0.25">
      <c r="B67" s="2"/>
      <c r="C67" s="7" t="s">
        <v>79</v>
      </c>
      <c r="D67" s="1" t="s">
        <v>460</v>
      </c>
      <c r="E67" s="8"/>
      <c r="F67" s="7" t="s">
        <v>79</v>
      </c>
    </row>
    <row r="68" spans="2:6" x14ac:dyDescent="0.25">
      <c r="B68" s="2"/>
      <c r="C68" s="7" t="s">
        <v>80</v>
      </c>
      <c r="D68" s="1" t="s">
        <v>461</v>
      </c>
      <c r="E68" s="8"/>
      <c r="F68" s="7" t="s">
        <v>80</v>
      </c>
    </row>
    <row r="69" spans="2:6" x14ac:dyDescent="0.25">
      <c r="B69" s="2"/>
      <c r="C69" s="7" t="s">
        <v>81</v>
      </c>
      <c r="D69" s="1" t="s">
        <v>462</v>
      </c>
      <c r="E69" s="8"/>
      <c r="F69" s="7" t="s">
        <v>81</v>
      </c>
    </row>
    <row r="70" spans="2:6" x14ac:dyDescent="0.25">
      <c r="B70" s="2"/>
      <c r="C70" s="7" t="s">
        <v>414</v>
      </c>
      <c r="D70" s="1" t="s">
        <v>483</v>
      </c>
      <c r="E70" s="8"/>
      <c r="F70" s="7" t="s">
        <v>414</v>
      </c>
    </row>
    <row r="71" spans="2:6" x14ac:dyDescent="0.25">
      <c r="B71" s="2"/>
      <c r="C71" s="7" t="s">
        <v>415</v>
      </c>
      <c r="D71" s="1" t="s">
        <v>482</v>
      </c>
      <c r="E71" s="8"/>
      <c r="F71" s="7" t="s">
        <v>415</v>
      </c>
    </row>
    <row r="72" spans="2:6" x14ac:dyDescent="0.25">
      <c r="B72" s="2"/>
      <c r="C72" s="7" t="s">
        <v>416</v>
      </c>
      <c r="D72" s="1" t="s">
        <v>481</v>
      </c>
      <c r="E72" s="8"/>
      <c r="F72" s="7" t="s">
        <v>416</v>
      </c>
    </row>
    <row r="73" spans="2:6" x14ac:dyDescent="0.25">
      <c r="B73" s="2"/>
      <c r="C73" s="7" t="s">
        <v>417</v>
      </c>
      <c r="D73" s="1" t="s">
        <v>480</v>
      </c>
      <c r="E73" s="8"/>
      <c r="F73" s="7" t="s">
        <v>417</v>
      </c>
    </row>
    <row r="74" spans="2:6" x14ac:dyDescent="0.25">
      <c r="B74" s="2"/>
      <c r="C74" s="7" t="s">
        <v>418</v>
      </c>
      <c r="D74" s="1" t="s">
        <v>479</v>
      </c>
      <c r="E74" s="8"/>
      <c r="F74" s="7" t="s">
        <v>418</v>
      </c>
    </row>
    <row r="75" spans="2:6" x14ac:dyDescent="0.25">
      <c r="B75" s="2"/>
      <c r="C75" s="7" t="s">
        <v>419</v>
      </c>
      <c r="D75" s="1" t="s">
        <v>478</v>
      </c>
      <c r="E75" s="8"/>
      <c r="F75" s="7" t="s">
        <v>419</v>
      </c>
    </row>
    <row r="76" spans="2:6" x14ac:dyDescent="0.25">
      <c r="B76" s="2"/>
      <c r="C76" s="7" t="s">
        <v>420</v>
      </c>
      <c r="D76" s="1" t="s">
        <v>477</v>
      </c>
      <c r="E76" s="8"/>
      <c r="F76" s="7" t="s">
        <v>420</v>
      </c>
    </row>
    <row r="77" spans="2:6" x14ac:dyDescent="0.25">
      <c r="B77" s="2"/>
      <c r="C77" s="7" t="s">
        <v>421</v>
      </c>
      <c r="D77" s="1" t="s">
        <v>476</v>
      </c>
      <c r="E77" s="8"/>
      <c r="F77" s="7" t="s">
        <v>421</v>
      </c>
    </row>
    <row r="78" spans="2:6" x14ac:dyDescent="0.25">
      <c r="B78" s="2"/>
      <c r="C78" s="7" t="s">
        <v>422</v>
      </c>
      <c r="D78" s="1" t="s">
        <v>475</v>
      </c>
      <c r="E78" s="8"/>
      <c r="F78" s="7" t="s">
        <v>422</v>
      </c>
    </row>
    <row r="79" spans="2:6" x14ac:dyDescent="0.25">
      <c r="B79" s="2"/>
      <c r="C79" s="7" t="s">
        <v>429</v>
      </c>
      <c r="D79" s="1" t="s">
        <v>474</v>
      </c>
      <c r="E79" s="8"/>
      <c r="F79" s="7" t="s">
        <v>429</v>
      </c>
    </row>
    <row r="80" spans="2:6" x14ac:dyDescent="0.25">
      <c r="B80" s="2"/>
      <c r="C80" s="7" t="s">
        <v>431</v>
      </c>
      <c r="D80" s="1" t="s">
        <v>473</v>
      </c>
      <c r="E80" s="8"/>
      <c r="F80" s="7" t="s">
        <v>431</v>
      </c>
    </row>
    <row r="81" spans="2:6" x14ac:dyDescent="0.25">
      <c r="B81" s="2"/>
      <c r="C81" s="7" t="s">
        <v>432</v>
      </c>
      <c r="D81" s="1" t="s">
        <v>472</v>
      </c>
      <c r="E81" s="8"/>
      <c r="F81" s="7" t="s">
        <v>432</v>
      </c>
    </row>
    <row r="82" spans="2:6" x14ac:dyDescent="0.25">
      <c r="B82" s="2"/>
      <c r="C82" s="7" t="s">
        <v>433</v>
      </c>
      <c r="D82" s="1" t="s">
        <v>471</v>
      </c>
      <c r="E82" s="8"/>
      <c r="F82" s="7" t="s">
        <v>433</v>
      </c>
    </row>
    <row r="83" spans="2:6" x14ac:dyDescent="0.25">
      <c r="B83" s="2"/>
      <c r="C83" s="7" t="s">
        <v>434</v>
      </c>
      <c r="D83" s="1" t="s">
        <v>470</v>
      </c>
      <c r="E83" s="8"/>
      <c r="F83" s="7" t="s">
        <v>434</v>
      </c>
    </row>
    <row r="84" spans="2:6" x14ac:dyDescent="0.25">
      <c r="B84" s="2"/>
      <c r="C84" s="7" t="s">
        <v>435</v>
      </c>
      <c r="D84" s="1" t="s">
        <v>469</v>
      </c>
      <c r="E84" s="8"/>
      <c r="F84" s="7" t="s">
        <v>435</v>
      </c>
    </row>
    <row r="85" spans="2:6" x14ac:dyDescent="0.25">
      <c r="B85" s="2"/>
      <c r="C85" s="7" t="s">
        <v>436</v>
      </c>
      <c r="D85" s="1" t="s">
        <v>468</v>
      </c>
      <c r="E85" s="8"/>
      <c r="F85" s="7" t="s">
        <v>436</v>
      </c>
    </row>
    <row r="86" spans="2:6" x14ac:dyDescent="0.25">
      <c r="B86" s="2"/>
      <c r="C86" s="7" t="s">
        <v>437</v>
      </c>
      <c r="D86" s="1" t="s">
        <v>467</v>
      </c>
      <c r="E86" s="8"/>
      <c r="F86" s="7" t="s">
        <v>437</v>
      </c>
    </row>
    <row r="87" spans="2:6" x14ac:dyDescent="0.25">
      <c r="B87" s="2"/>
      <c r="C87" s="7" t="s">
        <v>438</v>
      </c>
      <c r="D87" s="1" t="s">
        <v>466</v>
      </c>
      <c r="E87" s="8"/>
      <c r="F87" s="7" t="s">
        <v>438</v>
      </c>
    </row>
    <row r="88" spans="2:6" x14ac:dyDescent="0.25">
      <c r="B88" s="2"/>
      <c r="C88" s="7" t="s">
        <v>439</v>
      </c>
      <c r="D88" s="1" t="s">
        <v>465</v>
      </c>
      <c r="E88" s="8"/>
      <c r="F88" s="7" t="s">
        <v>439</v>
      </c>
    </row>
    <row r="89" spans="2:6" x14ac:dyDescent="0.25">
      <c r="B89" s="2"/>
      <c r="C89" s="7" t="s">
        <v>440</v>
      </c>
      <c r="D89" s="1" t="s">
        <v>464</v>
      </c>
      <c r="E89" s="8"/>
      <c r="F89" s="7" t="s">
        <v>440</v>
      </c>
    </row>
    <row r="90" spans="2:6" x14ac:dyDescent="0.25">
      <c r="B90" s="2"/>
      <c r="C90" s="7" t="s">
        <v>441</v>
      </c>
      <c r="D90" s="1" t="s">
        <v>463</v>
      </c>
      <c r="E90" s="8"/>
      <c r="F90" s="7" t="s">
        <v>441</v>
      </c>
    </row>
    <row r="91" spans="2:6" x14ac:dyDescent="0.25">
      <c r="B91" s="2"/>
      <c r="C91" s="7" t="s">
        <v>134</v>
      </c>
      <c r="D91" s="1" t="s">
        <v>10</v>
      </c>
      <c r="E91" s="8"/>
      <c r="F91" s="7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3356-AAE7-4D34-9438-ECDFB56F59C0}">
  <dimension ref="B1:F18"/>
  <sheetViews>
    <sheetView workbookViewId="0">
      <selection activeCell="B1" sqref="B1:F18"/>
    </sheetView>
  </sheetViews>
  <sheetFormatPr defaultRowHeight="13.2" x14ac:dyDescent="0.25"/>
  <cols>
    <col min="4" max="4" width="36.77734375" customWidth="1"/>
    <col min="5" max="5" width="26.6640625" customWidth="1"/>
  </cols>
  <sheetData>
    <row r="1" spans="2:6" x14ac:dyDescent="0.25">
      <c r="B1" s="23" t="s">
        <v>23</v>
      </c>
      <c r="C1" s="2"/>
      <c r="D1" s="6" t="s">
        <v>24</v>
      </c>
      <c r="E1" s="25" t="s">
        <v>25</v>
      </c>
      <c r="F1" s="2"/>
    </row>
    <row r="2" spans="2:6" x14ac:dyDescent="0.25">
      <c r="B2" s="2"/>
      <c r="C2" s="7" t="s">
        <v>3</v>
      </c>
      <c r="D2" s="21" t="s">
        <v>395</v>
      </c>
      <c r="E2" s="5"/>
      <c r="F2" s="7" t="s">
        <v>3</v>
      </c>
    </row>
    <row r="3" spans="2:6" x14ac:dyDescent="0.25">
      <c r="B3" s="2"/>
      <c r="C3" s="7" t="s">
        <v>5</v>
      </c>
      <c r="D3" s="21" t="s">
        <v>396</v>
      </c>
      <c r="E3" s="8"/>
      <c r="F3" s="7" t="s">
        <v>5</v>
      </c>
    </row>
    <row r="4" spans="2:6" x14ac:dyDescent="0.25">
      <c r="B4" s="2"/>
      <c r="C4" s="7" t="s">
        <v>2</v>
      </c>
      <c r="D4" s="21" t="s">
        <v>397</v>
      </c>
      <c r="E4" s="8"/>
      <c r="F4" s="7" t="s">
        <v>2</v>
      </c>
    </row>
    <row r="5" spans="2:6" x14ac:dyDescent="0.25">
      <c r="B5" s="2"/>
      <c r="C5" s="7" t="s">
        <v>15</v>
      </c>
      <c r="D5" s="21" t="s">
        <v>398</v>
      </c>
      <c r="E5" s="8"/>
      <c r="F5" s="7" t="s">
        <v>15</v>
      </c>
    </row>
    <row r="6" spans="2:6" x14ac:dyDescent="0.25">
      <c r="B6" s="2"/>
      <c r="C6" s="7" t="s">
        <v>16</v>
      </c>
      <c r="D6" s="21" t="s">
        <v>399</v>
      </c>
      <c r="E6" s="8"/>
      <c r="F6" s="7" t="s">
        <v>16</v>
      </c>
    </row>
    <row r="7" spans="2:6" x14ac:dyDescent="0.25">
      <c r="B7" s="2"/>
      <c r="C7" s="7" t="s">
        <v>14</v>
      </c>
      <c r="D7" s="21" t="s">
        <v>400</v>
      </c>
      <c r="E7" s="8"/>
      <c r="F7" s="7" t="s">
        <v>14</v>
      </c>
    </row>
    <row r="8" spans="2:6" x14ac:dyDescent="0.25">
      <c r="B8" s="2"/>
      <c r="C8" s="7" t="s">
        <v>18</v>
      </c>
      <c r="D8" s="21" t="s">
        <v>401</v>
      </c>
      <c r="E8" s="8"/>
      <c r="F8" s="7" t="s">
        <v>18</v>
      </c>
    </row>
    <row r="9" spans="2:6" x14ac:dyDescent="0.25">
      <c r="B9" s="2"/>
      <c r="C9" s="7" t="s">
        <v>19</v>
      </c>
      <c r="D9" s="21" t="s">
        <v>402</v>
      </c>
      <c r="E9" s="8"/>
      <c r="F9" s="7" t="s">
        <v>19</v>
      </c>
    </row>
    <row r="10" spans="2:6" x14ac:dyDescent="0.25">
      <c r="B10" s="2"/>
      <c r="C10" s="7" t="s">
        <v>20</v>
      </c>
      <c r="D10" s="21" t="s">
        <v>403</v>
      </c>
      <c r="E10" s="8"/>
      <c r="F10" s="7" t="s">
        <v>20</v>
      </c>
    </row>
    <row r="11" spans="2:6" x14ac:dyDescent="0.25">
      <c r="B11" s="2"/>
      <c r="C11" s="7" t="s">
        <v>21</v>
      </c>
      <c r="D11" s="21" t="s">
        <v>404</v>
      </c>
      <c r="E11" s="8"/>
      <c r="F11" s="7" t="s">
        <v>21</v>
      </c>
    </row>
    <row r="12" spans="2:6" x14ac:dyDescent="0.25">
      <c r="B12" s="2"/>
      <c r="C12" s="7" t="s">
        <v>9</v>
      </c>
      <c r="D12" s="21" t="s">
        <v>405</v>
      </c>
      <c r="E12" s="8"/>
      <c r="F12" s="7" t="s">
        <v>9</v>
      </c>
    </row>
    <row r="13" spans="2:6" x14ac:dyDescent="0.25">
      <c r="B13" s="2"/>
      <c r="C13" s="7" t="s">
        <v>13</v>
      </c>
      <c r="D13" s="21" t="s">
        <v>406</v>
      </c>
      <c r="E13" s="8"/>
      <c r="F13" s="7" t="s">
        <v>13</v>
      </c>
    </row>
    <row r="14" spans="2:6" x14ac:dyDescent="0.25">
      <c r="B14" s="2"/>
      <c r="C14" s="7" t="s">
        <v>34</v>
      </c>
      <c r="D14" s="21" t="s">
        <v>407</v>
      </c>
      <c r="E14" s="8"/>
      <c r="F14" s="7" t="s">
        <v>34</v>
      </c>
    </row>
    <row r="15" spans="2:6" x14ac:dyDescent="0.25">
      <c r="B15" s="2"/>
      <c r="C15" s="7" t="s">
        <v>35</v>
      </c>
      <c r="D15" s="21" t="s">
        <v>408</v>
      </c>
      <c r="E15" s="8"/>
      <c r="F15" s="7" t="s">
        <v>35</v>
      </c>
    </row>
    <row r="16" spans="2:6" x14ac:dyDescent="0.25">
      <c r="B16" s="2"/>
      <c r="C16" s="7" t="s">
        <v>12</v>
      </c>
      <c r="D16" s="21" t="s">
        <v>409</v>
      </c>
      <c r="E16" s="8"/>
      <c r="F16" s="7" t="s">
        <v>12</v>
      </c>
    </row>
    <row r="17" spans="2:6" x14ac:dyDescent="0.25">
      <c r="B17" s="2"/>
      <c r="C17" s="7" t="s">
        <v>36</v>
      </c>
      <c r="D17" s="21" t="s">
        <v>410</v>
      </c>
      <c r="E17" s="8"/>
      <c r="F17" s="7" t="s">
        <v>36</v>
      </c>
    </row>
    <row r="18" spans="2:6" x14ac:dyDescent="0.25">
      <c r="B18" s="2"/>
      <c r="C18" s="7" t="s">
        <v>4</v>
      </c>
      <c r="D18" s="10" t="s">
        <v>10</v>
      </c>
      <c r="E18" s="8"/>
      <c r="F18" s="7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C989-864D-4A7C-A58B-FCE9E5150B28}">
  <dimension ref="B1:F34"/>
  <sheetViews>
    <sheetView workbookViewId="0">
      <selection activeCell="B1" sqref="B1:F34"/>
    </sheetView>
  </sheetViews>
  <sheetFormatPr defaultRowHeight="13.2" x14ac:dyDescent="0.25"/>
  <cols>
    <col min="4" max="4" width="35.6640625" customWidth="1"/>
  </cols>
  <sheetData>
    <row r="1" spans="2:6" x14ac:dyDescent="0.25">
      <c r="B1" s="23" t="s">
        <v>130</v>
      </c>
      <c r="C1" s="2"/>
      <c r="D1" s="16" t="s">
        <v>358</v>
      </c>
      <c r="E1" s="12">
        <v>28</v>
      </c>
      <c r="F1" s="2"/>
    </row>
    <row r="2" spans="2:6" x14ac:dyDescent="0.25">
      <c r="B2" s="2"/>
      <c r="C2" s="7">
        <v>0</v>
      </c>
      <c r="D2" s="1" t="s">
        <v>359</v>
      </c>
      <c r="E2" s="5"/>
      <c r="F2" s="7">
        <v>0</v>
      </c>
    </row>
    <row r="3" spans="2:6" x14ac:dyDescent="0.25">
      <c r="B3" s="2"/>
      <c r="C3" s="7" t="s">
        <v>3</v>
      </c>
      <c r="D3" s="1" t="s">
        <v>360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361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362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363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364</v>
      </c>
      <c r="E7" s="8"/>
      <c r="F7" s="7" t="s">
        <v>16</v>
      </c>
    </row>
    <row r="8" spans="2:6" x14ac:dyDescent="0.25">
      <c r="B8" s="2"/>
      <c r="C8" s="7" t="s">
        <v>14</v>
      </c>
      <c r="D8" s="1" t="s">
        <v>365</v>
      </c>
      <c r="E8" s="8"/>
      <c r="F8" s="7" t="s">
        <v>14</v>
      </c>
    </row>
    <row r="9" spans="2:6" x14ac:dyDescent="0.25">
      <c r="B9" s="2"/>
      <c r="C9" s="23" t="s">
        <v>18</v>
      </c>
      <c r="D9" s="1" t="s">
        <v>366</v>
      </c>
      <c r="E9" s="8"/>
      <c r="F9" s="23" t="s">
        <v>18</v>
      </c>
    </row>
    <row r="10" spans="2:6" x14ac:dyDescent="0.25">
      <c r="B10" s="2"/>
      <c r="C10" s="23" t="s">
        <v>19</v>
      </c>
      <c r="D10" s="1" t="s">
        <v>367</v>
      </c>
      <c r="E10" s="8"/>
      <c r="F10" s="23" t="s">
        <v>19</v>
      </c>
    </row>
    <row r="11" spans="2:6" x14ac:dyDescent="0.25">
      <c r="B11" s="2"/>
      <c r="C11" s="23" t="s">
        <v>20</v>
      </c>
      <c r="D11" s="1" t="s">
        <v>368</v>
      </c>
      <c r="E11" s="8"/>
      <c r="F11" s="23" t="s">
        <v>20</v>
      </c>
    </row>
    <row r="12" spans="2:6" x14ac:dyDescent="0.25">
      <c r="B12" s="2"/>
      <c r="C12" s="23" t="s">
        <v>21</v>
      </c>
      <c r="D12" s="1" t="s">
        <v>369</v>
      </c>
      <c r="E12" s="8"/>
      <c r="F12" s="23" t="s">
        <v>21</v>
      </c>
    </row>
    <row r="13" spans="2:6" x14ac:dyDescent="0.25">
      <c r="B13" s="2"/>
      <c r="C13" s="23" t="s">
        <v>9</v>
      </c>
      <c r="D13" s="1" t="s">
        <v>370</v>
      </c>
      <c r="E13" s="8"/>
      <c r="F13" s="23" t="s">
        <v>9</v>
      </c>
    </row>
    <row r="14" spans="2:6" x14ac:dyDescent="0.25">
      <c r="B14" s="2"/>
      <c r="C14" s="23" t="s">
        <v>13</v>
      </c>
      <c r="D14" s="1" t="s">
        <v>371</v>
      </c>
      <c r="E14" s="8"/>
      <c r="F14" s="23" t="s">
        <v>13</v>
      </c>
    </row>
    <row r="15" spans="2:6" x14ac:dyDescent="0.25">
      <c r="B15" s="2"/>
      <c r="C15" s="23" t="s">
        <v>34</v>
      </c>
      <c r="D15" s="1" t="s">
        <v>372</v>
      </c>
      <c r="E15" s="8"/>
      <c r="F15" s="23" t="s">
        <v>34</v>
      </c>
    </row>
    <row r="16" spans="2:6" x14ac:dyDescent="0.25">
      <c r="B16" s="2"/>
      <c r="C16" s="23" t="s">
        <v>35</v>
      </c>
      <c r="D16" s="1" t="s">
        <v>373</v>
      </c>
      <c r="E16" s="8"/>
      <c r="F16" s="23" t="s">
        <v>35</v>
      </c>
    </row>
    <row r="17" spans="2:6" x14ac:dyDescent="0.25">
      <c r="B17" s="2"/>
      <c r="C17" s="23" t="s">
        <v>12</v>
      </c>
      <c r="D17" s="1" t="s">
        <v>374</v>
      </c>
      <c r="E17" s="8"/>
      <c r="F17" s="23" t="s">
        <v>12</v>
      </c>
    </row>
    <row r="18" spans="2:6" x14ac:dyDescent="0.25">
      <c r="B18" s="2"/>
      <c r="C18" s="23" t="s">
        <v>36</v>
      </c>
      <c r="D18" s="1" t="s">
        <v>375</v>
      </c>
      <c r="E18" s="8"/>
      <c r="F18" s="23" t="s">
        <v>36</v>
      </c>
    </row>
    <row r="19" spans="2:6" x14ac:dyDescent="0.25">
      <c r="B19" s="2"/>
      <c r="C19" s="23" t="s">
        <v>37</v>
      </c>
      <c r="D19" s="1" t="s">
        <v>376</v>
      </c>
      <c r="E19" s="8"/>
      <c r="F19" s="23" t="s">
        <v>37</v>
      </c>
    </row>
    <row r="20" spans="2:6" x14ac:dyDescent="0.25">
      <c r="B20" s="2"/>
      <c r="C20" s="23" t="s">
        <v>38</v>
      </c>
      <c r="D20" s="1" t="s">
        <v>377</v>
      </c>
      <c r="E20" s="8"/>
      <c r="F20" s="23" t="s">
        <v>38</v>
      </c>
    </row>
    <row r="21" spans="2:6" x14ac:dyDescent="0.25">
      <c r="B21" s="2"/>
      <c r="C21" s="23" t="s">
        <v>40</v>
      </c>
      <c r="D21" s="1" t="s">
        <v>378</v>
      </c>
      <c r="E21" s="8"/>
      <c r="F21" s="23" t="s">
        <v>40</v>
      </c>
    </row>
    <row r="22" spans="2:6" x14ac:dyDescent="0.25">
      <c r="B22" s="2"/>
      <c r="C22" s="23" t="s">
        <v>279</v>
      </c>
      <c r="D22" s="1" t="s">
        <v>379</v>
      </c>
      <c r="E22" s="8"/>
      <c r="F22" s="23" t="s">
        <v>279</v>
      </c>
    </row>
    <row r="23" spans="2:6" x14ac:dyDescent="0.25">
      <c r="B23" s="2"/>
      <c r="C23" s="23" t="s">
        <v>58</v>
      </c>
      <c r="D23" s="1" t="s">
        <v>380</v>
      </c>
      <c r="E23" s="8"/>
      <c r="F23" s="23" t="s">
        <v>58</v>
      </c>
    </row>
    <row r="24" spans="2:6" x14ac:dyDescent="0.25">
      <c r="B24" s="2"/>
      <c r="C24" s="23" t="s">
        <v>59</v>
      </c>
      <c r="D24" s="1" t="s">
        <v>381</v>
      </c>
      <c r="E24" s="8"/>
      <c r="F24" s="23" t="s">
        <v>59</v>
      </c>
    </row>
    <row r="25" spans="2:6" x14ac:dyDescent="0.25">
      <c r="B25" s="2"/>
      <c r="C25" s="23">
        <v>1</v>
      </c>
      <c r="D25" s="1" t="s">
        <v>382</v>
      </c>
      <c r="E25" s="8"/>
      <c r="F25" s="23">
        <v>1</v>
      </c>
    </row>
    <row r="26" spans="2:6" x14ac:dyDescent="0.25">
      <c r="B26" s="2"/>
      <c r="C26" s="23">
        <v>2</v>
      </c>
      <c r="D26" s="1" t="s">
        <v>383</v>
      </c>
      <c r="E26" s="8"/>
      <c r="F26" s="23">
        <v>2</v>
      </c>
    </row>
    <row r="27" spans="2:6" x14ac:dyDescent="0.25">
      <c r="B27" s="2"/>
      <c r="C27" s="23">
        <v>3</v>
      </c>
      <c r="D27" s="1" t="s">
        <v>384</v>
      </c>
      <c r="E27" s="8"/>
      <c r="F27" s="23">
        <v>3</v>
      </c>
    </row>
    <row r="28" spans="2:6" x14ac:dyDescent="0.25">
      <c r="B28" s="2"/>
      <c r="C28" s="23">
        <v>4</v>
      </c>
      <c r="D28" s="1" t="s">
        <v>385</v>
      </c>
      <c r="E28" s="8"/>
      <c r="F28" s="23">
        <v>4</v>
      </c>
    </row>
    <row r="29" spans="2:6" x14ac:dyDescent="0.25">
      <c r="B29" s="2"/>
      <c r="C29" s="23">
        <v>5</v>
      </c>
      <c r="D29" s="1" t="s">
        <v>386</v>
      </c>
      <c r="E29" s="8"/>
      <c r="F29" s="23">
        <v>5</v>
      </c>
    </row>
    <row r="30" spans="2:6" x14ac:dyDescent="0.25">
      <c r="B30" s="2"/>
      <c r="C30" s="23">
        <v>6</v>
      </c>
      <c r="D30" s="1" t="s">
        <v>387</v>
      </c>
      <c r="E30" s="8"/>
      <c r="F30" s="23">
        <v>6</v>
      </c>
    </row>
    <row r="31" spans="2:6" x14ac:dyDescent="0.25">
      <c r="B31" s="2"/>
      <c r="C31" s="23">
        <v>7</v>
      </c>
      <c r="D31" s="1" t="s">
        <v>388</v>
      </c>
      <c r="E31" s="8"/>
      <c r="F31" s="23">
        <v>7</v>
      </c>
    </row>
    <row r="32" spans="2:6" x14ac:dyDescent="0.25">
      <c r="B32" s="2"/>
      <c r="C32" s="23">
        <v>8</v>
      </c>
      <c r="D32" s="1" t="s">
        <v>389</v>
      </c>
      <c r="E32" s="8"/>
      <c r="F32" s="23">
        <v>8</v>
      </c>
    </row>
    <row r="33" spans="2:6" x14ac:dyDescent="0.25">
      <c r="B33" s="2"/>
      <c r="C33" s="23">
        <v>9</v>
      </c>
      <c r="D33" s="1" t="s">
        <v>390</v>
      </c>
      <c r="E33" s="8"/>
      <c r="F33" s="23">
        <v>9</v>
      </c>
    </row>
    <row r="34" spans="2:6" x14ac:dyDescent="0.25">
      <c r="B34" s="2"/>
      <c r="C34" s="23" t="s">
        <v>4</v>
      </c>
      <c r="D34" s="20" t="s">
        <v>10</v>
      </c>
      <c r="E34" s="8"/>
      <c r="F34" s="23" t="s">
        <v>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D959-AF06-423B-B1A8-5A67D395E499}">
  <dimension ref="B1:F9"/>
  <sheetViews>
    <sheetView workbookViewId="0">
      <selection activeCell="B1" sqref="B1:F8"/>
    </sheetView>
  </sheetViews>
  <sheetFormatPr defaultRowHeight="13.2" x14ac:dyDescent="0.25"/>
  <cols>
    <col min="3" max="3" width="5.88671875" customWidth="1"/>
    <col min="4" max="4" width="37.21875" customWidth="1"/>
  </cols>
  <sheetData>
    <row r="1" spans="2:6" x14ac:dyDescent="0.25">
      <c r="B1" s="23" t="s">
        <v>131</v>
      </c>
      <c r="C1" s="2"/>
      <c r="D1" s="16" t="s">
        <v>82</v>
      </c>
      <c r="E1" s="12">
        <v>29</v>
      </c>
      <c r="F1" s="2"/>
    </row>
    <row r="2" spans="2:6" x14ac:dyDescent="0.25">
      <c r="B2" s="2"/>
      <c r="C2" s="32">
        <v>0</v>
      </c>
      <c r="D2" s="34" t="s">
        <v>275</v>
      </c>
      <c r="E2" s="40"/>
      <c r="F2" s="32">
        <v>0</v>
      </c>
    </row>
    <row r="3" spans="2:6" x14ac:dyDescent="0.25">
      <c r="B3" s="2"/>
      <c r="C3" s="32" t="s">
        <v>3</v>
      </c>
      <c r="D3" s="34" t="s">
        <v>258</v>
      </c>
      <c r="E3" s="41"/>
      <c r="F3" s="32" t="s">
        <v>3</v>
      </c>
    </row>
    <row r="4" spans="2:6" x14ac:dyDescent="0.25">
      <c r="B4" s="2"/>
      <c r="C4" s="32" t="s">
        <v>5</v>
      </c>
      <c r="D4" s="34" t="s">
        <v>259</v>
      </c>
      <c r="E4" s="41"/>
      <c r="F4" s="32" t="s">
        <v>5</v>
      </c>
    </row>
    <row r="5" spans="2:6" x14ac:dyDescent="0.25">
      <c r="B5" s="2"/>
      <c r="C5" s="32" t="s">
        <v>2</v>
      </c>
      <c r="D5" s="34" t="s">
        <v>260</v>
      </c>
      <c r="E5" s="41"/>
      <c r="F5" s="32" t="s">
        <v>2</v>
      </c>
    </row>
    <row r="6" spans="2:6" x14ac:dyDescent="0.25">
      <c r="B6" s="2"/>
      <c r="C6" s="32" t="s">
        <v>15</v>
      </c>
      <c r="D6" s="34" t="s">
        <v>261</v>
      </c>
      <c r="E6" s="41"/>
      <c r="F6" s="32" t="s">
        <v>15</v>
      </c>
    </row>
    <row r="7" spans="2:6" x14ac:dyDescent="0.25">
      <c r="B7" s="2"/>
      <c r="C7" s="32" t="s">
        <v>16</v>
      </c>
      <c r="D7" s="34" t="s">
        <v>262</v>
      </c>
      <c r="E7" s="41"/>
      <c r="F7" s="32" t="s">
        <v>16</v>
      </c>
    </row>
    <row r="8" spans="2:6" x14ac:dyDescent="0.25">
      <c r="B8" s="2"/>
      <c r="C8" s="32" t="s">
        <v>4</v>
      </c>
      <c r="D8" s="34" t="s">
        <v>10</v>
      </c>
      <c r="E8" s="41"/>
      <c r="F8" s="32" t="s">
        <v>4</v>
      </c>
    </row>
    <row r="9" spans="2:6" x14ac:dyDescent="0.25">
      <c r="C9" s="33"/>
      <c r="D9" s="33"/>
      <c r="E9" s="33"/>
      <c r="F9" s="3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AB7B-CFB1-4FC9-8AED-3D61AC541A16}">
  <dimension ref="B1:F4"/>
  <sheetViews>
    <sheetView workbookViewId="0">
      <selection activeCell="B1" sqref="B1:F4"/>
    </sheetView>
  </sheetViews>
  <sheetFormatPr defaultRowHeight="13.2" x14ac:dyDescent="0.25"/>
  <cols>
    <col min="4" max="4" width="40.33203125" customWidth="1"/>
  </cols>
  <sheetData>
    <row r="1" spans="2:6" x14ac:dyDescent="0.25">
      <c r="B1" s="23" t="s">
        <v>83</v>
      </c>
      <c r="C1" s="2"/>
      <c r="D1" s="16" t="s">
        <v>84</v>
      </c>
      <c r="E1" s="12">
        <v>30</v>
      </c>
      <c r="F1" s="2"/>
    </row>
    <row r="2" spans="2:6" x14ac:dyDescent="0.25">
      <c r="B2" s="2"/>
      <c r="C2" s="32">
        <v>0</v>
      </c>
      <c r="D2" s="6" t="s">
        <v>263</v>
      </c>
      <c r="E2" s="5"/>
      <c r="F2" s="32">
        <v>0</v>
      </c>
    </row>
    <row r="3" spans="2:6" x14ac:dyDescent="0.25">
      <c r="B3" s="2"/>
      <c r="C3" s="32" t="s">
        <v>555</v>
      </c>
      <c r="D3" s="6" t="s">
        <v>391</v>
      </c>
      <c r="E3" s="8"/>
      <c r="F3" s="32">
        <v>1</v>
      </c>
    </row>
    <row r="4" spans="2:6" x14ac:dyDescent="0.25">
      <c r="B4" s="2"/>
      <c r="C4" s="32" t="s">
        <v>4</v>
      </c>
      <c r="D4" s="6" t="s">
        <v>10</v>
      </c>
      <c r="E4" s="8"/>
      <c r="F4" s="32" t="s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2D7E-2AEE-485A-B458-4F8346B289F8}">
  <dimension ref="B1:F7"/>
  <sheetViews>
    <sheetView workbookViewId="0">
      <selection activeCell="B1" sqref="B1:F7"/>
    </sheetView>
  </sheetViews>
  <sheetFormatPr defaultRowHeight="13.2" x14ac:dyDescent="0.25"/>
  <cols>
    <col min="4" max="4" width="42.109375" customWidth="1"/>
    <col min="5" max="5" width="11" customWidth="1"/>
  </cols>
  <sheetData>
    <row r="1" spans="2:6" x14ac:dyDescent="0.25">
      <c r="B1" s="23" t="s">
        <v>85</v>
      </c>
      <c r="C1" s="2"/>
      <c r="D1" s="16" t="s">
        <v>86</v>
      </c>
      <c r="E1" s="12">
        <v>31</v>
      </c>
      <c r="F1" s="2"/>
    </row>
    <row r="2" spans="2:6" x14ac:dyDescent="0.25">
      <c r="B2" s="2"/>
      <c r="C2" s="32" t="s">
        <v>554</v>
      </c>
      <c r="D2" s="6" t="s">
        <v>264</v>
      </c>
      <c r="E2" s="5"/>
      <c r="F2" s="32" t="s">
        <v>554</v>
      </c>
    </row>
    <row r="3" spans="2:6" x14ac:dyDescent="0.25">
      <c r="B3" s="2"/>
      <c r="C3" s="32" t="s">
        <v>3</v>
      </c>
      <c r="D3" s="22" t="s">
        <v>265</v>
      </c>
      <c r="E3" s="8"/>
      <c r="F3" s="32" t="s">
        <v>3</v>
      </c>
    </row>
    <row r="4" spans="2:6" x14ac:dyDescent="0.25">
      <c r="B4" s="2"/>
      <c r="C4" s="32" t="s">
        <v>5</v>
      </c>
      <c r="D4" s="22" t="s">
        <v>266</v>
      </c>
      <c r="E4" s="8"/>
      <c r="F4" s="32" t="s">
        <v>5</v>
      </c>
    </row>
    <row r="5" spans="2:6" x14ac:dyDescent="0.25">
      <c r="B5" s="2"/>
      <c r="C5" s="32" t="s">
        <v>2</v>
      </c>
      <c r="D5" s="22" t="s">
        <v>425</v>
      </c>
      <c r="E5" s="8"/>
      <c r="F5" s="32" t="s">
        <v>2</v>
      </c>
    </row>
    <row r="6" spans="2:6" x14ac:dyDescent="0.25">
      <c r="B6" s="2"/>
      <c r="C6" s="32" t="s">
        <v>15</v>
      </c>
      <c r="D6" s="22" t="s">
        <v>426</v>
      </c>
      <c r="E6" s="8"/>
      <c r="F6" s="32" t="s">
        <v>15</v>
      </c>
    </row>
    <row r="7" spans="2:6" x14ac:dyDescent="0.25">
      <c r="B7" s="2"/>
      <c r="C7" s="32" t="s">
        <v>4</v>
      </c>
      <c r="D7" s="6" t="s">
        <v>10</v>
      </c>
      <c r="E7" s="8"/>
      <c r="F7" s="32" t="s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EF11-D7B1-4979-AD84-F4782F06E3EA}">
  <dimension ref="B1:F7"/>
  <sheetViews>
    <sheetView workbookViewId="0">
      <selection activeCell="B1" sqref="B1:F6"/>
    </sheetView>
  </sheetViews>
  <sheetFormatPr defaultRowHeight="13.2" x14ac:dyDescent="0.25"/>
  <cols>
    <col min="4" max="4" width="39.5546875" customWidth="1"/>
  </cols>
  <sheetData>
    <row r="1" spans="2:6" x14ac:dyDescent="0.25">
      <c r="B1" s="35" t="s">
        <v>87</v>
      </c>
      <c r="C1" s="26"/>
      <c r="D1" s="29" t="s">
        <v>88</v>
      </c>
      <c r="E1" s="36">
        <v>32</v>
      </c>
      <c r="F1" s="26"/>
    </row>
    <row r="2" spans="2:6" x14ac:dyDescent="0.25">
      <c r="B2" s="26"/>
      <c r="C2" s="37">
        <v>0</v>
      </c>
      <c r="D2" s="28" t="s">
        <v>267</v>
      </c>
      <c r="E2" s="38"/>
      <c r="F2" s="37">
        <v>0</v>
      </c>
    </row>
    <row r="3" spans="2:6" x14ac:dyDescent="0.25">
      <c r="B3" s="26"/>
      <c r="C3" s="37" t="s">
        <v>3</v>
      </c>
      <c r="D3" s="27" t="s">
        <v>268</v>
      </c>
      <c r="E3" s="39"/>
      <c r="F3" s="37" t="s">
        <v>3</v>
      </c>
    </row>
    <row r="4" spans="2:6" x14ac:dyDescent="0.25">
      <c r="B4" s="26"/>
      <c r="C4" s="37" t="s">
        <v>5</v>
      </c>
      <c r="D4" s="27" t="s">
        <v>392</v>
      </c>
      <c r="E4" s="39"/>
      <c r="F4" s="37" t="s">
        <v>5</v>
      </c>
    </row>
    <row r="5" spans="2:6" x14ac:dyDescent="0.25">
      <c r="B5" s="26"/>
      <c r="C5" s="37" t="s">
        <v>2</v>
      </c>
      <c r="D5" s="27" t="s">
        <v>393</v>
      </c>
      <c r="E5" s="39"/>
      <c r="F5" s="37" t="s">
        <v>2</v>
      </c>
    </row>
    <row r="6" spans="2:6" x14ac:dyDescent="0.25">
      <c r="B6" s="26"/>
      <c r="C6" s="37" t="s">
        <v>4</v>
      </c>
      <c r="D6" s="28" t="s">
        <v>10</v>
      </c>
      <c r="E6" s="39"/>
      <c r="F6" s="37" t="s">
        <v>4</v>
      </c>
    </row>
    <row r="7" spans="2:6" x14ac:dyDescent="0.25">
      <c r="F7" s="3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6DFE-BF48-431E-8196-8BB31B83DA9B}">
  <dimension ref="B1:F3"/>
  <sheetViews>
    <sheetView workbookViewId="0">
      <selection activeCell="B1" sqref="B1:F3"/>
    </sheetView>
  </sheetViews>
  <sheetFormatPr defaultRowHeight="13.2" x14ac:dyDescent="0.25"/>
  <cols>
    <col min="4" max="4" width="21.44140625" customWidth="1"/>
  </cols>
  <sheetData>
    <row r="1" spans="2:6" x14ac:dyDescent="0.25">
      <c r="B1" s="23" t="s">
        <v>6</v>
      </c>
      <c r="C1" s="2"/>
      <c r="D1" s="6" t="s">
        <v>269</v>
      </c>
      <c r="E1" s="12">
        <v>33</v>
      </c>
      <c r="F1" s="2"/>
    </row>
    <row r="2" spans="2:6" x14ac:dyDescent="0.25">
      <c r="B2" s="2"/>
      <c r="C2" s="7">
        <v>0</v>
      </c>
      <c r="D2" s="4" t="s">
        <v>135</v>
      </c>
      <c r="E2" s="5"/>
      <c r="F2" s="7">
        <v>0</v>
      </c>
    </row>
    <row r="3" spans="2:6" x14ac:dyDescent="0.25">
      <c r="B3" s="2"/>
      <c r="C3" s="7" t="s">
        <v>4</v>
      </c>
      <c r="D3" s="11" t="s">
        <v>136</v>
      </c>
      <c r="E3" s="8"/>
      <c r="F3" s="7" t="s">
        <v>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1421-7100-41FA-BFCC-79AA81E6BEBB}">
  <dimension ref="B1:E9"/>
  <sheetViews>
    <sheetView workbookViewId="0">
      <selection activeCell="B1" sqref="B1:E9"/>
    </sheetView>
  </sheetViews>
  <sheetFormatPr defaultRowHeight="13.2" x14ac:dyDescent="0.25"/>
  <cols>
    <col min="4" max="4" width="17.5546875" customWidth="1"/>
  </cols>
  <sheetData>
    <row r="1" spans="2:5" x14ac:dyDescent="0.25">
      <c r="B1" s="23" t="s">
        <v>189</v>
      </c>
      <c r="C1" s="2"/>
      <c r="D1" s="6" t="s">
        <v>209</v>
      </c>
      <c r="E1" s="2">
        <v>34</v>
      </c>
    </row>
    <row r="2" spans="2:5" x14ac:dyDescent="0.25">
      <c r="B2" s="2"/>
      <c r="C2" s="7">
        <v>0</v>
      </c>
      <c r="D2" s="10" t="s">
        <v>188</v>
      </c>
      <c r="E2" s="7">
        <v>0</v>
      </c>
    </row>
    <row r="3" spans="2:5" x14ac:dyDescent="0.25">
      <c r="B3" s="2"/>
      <c r="C3" s="23" t="s">
        <v>3</v>
      </c>
      <c r="D3" s="1" t="s">
        <v>203</v>
      </c>
      <c r="E3" s="23" t="s">
        <v>3</v>
      </c>
    </row>
    <row r="4" spans="2:5" x14ac:dyDescent="0.25">
      <c r="B4" s="2"/>
      <c r="C4" s="23" t="s">
        <v>5</v>
      </c>
      <c r="D4" s="1" t="s">
        <v>204</v>
      </c>
      <c r="E4" s="23" t="s">
        <v>5</v>
      </c>
    </row>
    <row r="5" spans="2:5" x14ac:dyDescent="0.25">
      <c r="B5" s="2"/>
      <c r="C5" s="23" t="s">
        <v>2</v>
      </c>
      <c r="D5" s="1" t="s">
        <v>205</v>
      </c>
      <c r="E5" s="23" t="s">
        <v>2</v>
      </c>
    </row>
    <row r="6" spans="2:5" x14ac:dyDescent="0.25">
      <c r="B6" s="2"/>
      <c r="C6" s="23" t="s">
        <v>15</v>
      </c>
      <c r="D6" s="1" t="s">
        <v>206</v>
      </c>
      <c r="E6" s="23" t="s">
        <v>15</v>
      </c>
    </row>
    <row r="7" spans="2:5" x14ac:dyDescent="0.25">
      <c r="B7" s="2"/>
      <c r="C7" s="23" t="s">
        <v>16</v>
      </c>
      <c r="D7" s="1" t="s">
        <v>207</v>
      </c>
      <c r="E7" s="23" t="s">
        <v>16</v>
      </c>
    </row>
    <row r="8" spans="2:5" x14ac:dyDescent="0.25">
      <c r="B8" s="2"/>
      <c r="C8" s="23" t="s">
        <v>14</v>
      </c>
      <c r="D8" s="1" t="s">
        <v>208</v>
      </c>
      <c r="E8" s="23" t="s">
        <v>14</v>
      </c>
    </row>
    <row r="9" spans="2:5" x14ac:dyDescent="0.25">
      <c r="B9" s="2"/>
      <c r="C9" s="23" t="s">
        <v>4</v>
      </c>
      <c r="D9" s="10" t="s">
        <v>136</v>
      </c>
      <c r="E9" s="23" t="s">
        <v>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98BA-BBC0-4AA5-9E3D-17742E9D0992}">
  <dimension ref="B1:F5"/>
  <sheetViews>
    <sheetView workbookViewId="0">
      <selection activeCell="B1" sqref="B1:F5"/>
    </sheetView>
  </sheetViews>
  <sheetFormatPr defaultRowHeight="13.2" x14ac:dyDescent="0.25"/>
  <cols>
    <col min="4" max="4" width="38.109375" customWidth="1"/>
  </cols>
  <sheetData>
    <row r="1" spans="2:6" x14ac:dyDescent="0.25">
      <c r="B1" s="23" t="s">
        <v>193</v>
      </c>
      <c r="C1" s="2"/>
      <c r="D1" s="6" t="s">
        <v>200</v>
      </c>
      <c r="E1" s="15">
        <v>35</v>
      </c>
      <c r="F1" s="2"/>
    </row>
    <row r="2" spans="2:6" x14ac:dyDescent="0.25">
      <c r="B2" s="2"/>
      <c r="C2" s="7">
        <v>0</v>
      </c>
      <c r="D2" s="1" t="s">
        <v>201</v>
      </c>
      <c r="E2" s="8"/>
      <c r="F2" s="7">
        <v>0</v>
      </c>
    </row>
    <row r="3" spans="2:6" x14ac:dyDescent="0.25">
      <c r="B3" s="2"/>
      <c r="C3" s="7">
        <v>1</v>
      </c>
      <c r="D3" s="10" t="s">
        <v>270</v>
      </c>
      <c r="E3" s="8"/>
      <c r="F3" s="7">
        <v>1</v>
      </c>
    </row>
    <row r="4" spans="2:6" x14ac:dyDescent="0.25">
      <c r="B4" s="2"/>
      <c r="C4" s="7">
        <v>2</v>
      </c>
      <c r="D4" s="10" t="s">
        <v>271</v>
      </c>
      <c r="E4" s="8"/>
      <c r="F4" s="7">
        <v>2</v>
      </c>
    </row>
    <row r="5" spans="2:6" x14ac:dyDescent="0.25">
      <c r="B5" s="2"/>
      <c r="C5" s="7" t="s">
        <v>4</v>
      </c>
      <c r="D5" s="1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9C70-A438-4113-AA58-2F85E498B694}">
  <dimension ref="B1:F4"/>
  <sheetViews>
    <sheetView workbookViewId="0">
      <selection activeCell="B1" sqref="B1:F4"/>
    </sheetView>
  </sheetViews>
  <sheetFormatPr defaultRowHeight="13.2" x14ac:dyDescent="0.25"/>
  <cols>
    <col min="4" max="4" width="36.109375" customWidth="1"/>
  </cols>
  <sheetData>
    <row r="1" spans="2:6" x14ac:dyDescent="0.25">
      <c r="B1" s="23" t="s">
        <v>192</v>
      </c>
      <c r="C1" s="2"/>
      <c r="D1" s="6" t="s">
        <v>191</v>
      </c>
      <c r="E1" s="15">
        <v>36</v>
      </c>
      <c r="F1" s="2"/>
    </row>
    <row r="2" spans="2:6" x14ac:dyDescent="0.25">
      <c r="B2" s="2"/>
      <c r="C2" s="7">
        <v>0</v>
      </c>
      <c r="D2" s="1" t="s">
        <v>272</v>
      </c>
      <c r="E2" s="8"/>
      <c r="F2" s="7">
        <v>0</v>
      </c>
    </row>
    <row r="3" spans="2:6" x14ac:dyDescent="0.25">
      <c r="B3" s="2"/>
      <c r="C3" s="7">
        <v>1</v>
      </c>
      <c r="D3" s="10" t="s">
        <v>190</v>
      </c>
      <c r="E3" s="8"/>
      <c r="F3" s="7">
        <v>1</v>
      </c>
    </row>
    <row r="4" spans="2:6" x14ac:dyDescent="0.25">
      <c r="B4" s="2"/>
      <c r="C4" s="7" t="s">
        <v>4</v>
      </c>
      <c r="D4" s="11" t="s">
        <v>10</v>
      </c>
      <c r="E4" s="8"/>
      <c r="F4" s="7" t="s">
        <v>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6DE7-2E81-469A-8F33-BD582AFA0E52}">
  <dimension ref="B1:F5"/>
  <sheetViews>
    <sheetView workbookViewId="0">
      <selection activeCell="B1" sqref="B1:F5"/>
    </sheetView>
  </sheetViews>
  <sheetFormatPr defaultRowHeight="13.2" x14ac:dyDescent="0.25"/>
  <cols>
    <col min="3" max="3" width="9.77734375" customWidth="1"/>
    <col min="4" max="4" width="26.44140625" customWidth="1"/>
  </cols>
  <sheetData>
    <row r="1" spans="2:6" x14ac:dyDescent="0.25">
      <c r="B1" s="23" t="s">
        <v>286</v>
      </c>
      <c r="C1" s="2"/>
      <c r="D1" s="6" t="s">
        <v>293</v>
      </c>
      <c r="E1" s="15">
        <v>37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4</v>
      </c>
      <c r="D5" s="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0A40-11CE-4E3D-90B8-E48E74B6CABB}">
  <dimension ref="B1:F11"/>
  <sheetViews>
    <sheetView workbookViewId="0">
      <selection activeCell="B1" sqref="B1:F11"/>
    </sheetView>
  </sheetViews>
  <sheetFormatPr defaultRowHeight="13.2" x14ac:dyDescent="0.25"/>
  <cols>
    <col min="3" max="3" width="8.88671875" style="33"/>
    <col min="4" max="4" width="24.77734375" customWidth="1"/>
  </cols>
  <sheetData>
    <row r="1" spans="2:6" x14ac:dyDescent="0.25">
      <c r="B1" s="23" t="s">
        <v>26</v>
      </c>
      <c r="C1" s="31"/>
      <c r="D1" s="6" t="s">
        <v>132</v>
      </c>
      <c r="E1" s="15" t="s">
        <v>27</v>
      </c>
      <c r="F1" s="2"/>
    </row>
    <row r="2" spans="2:6" x14ac:dyDescent="0.25">
      <c r="B2" s="2"/>
      <c r="C2" s="32" t="s">
        <v>28</v>
      </c>
      <c r="D2" s="4" t="s">
        <v>538</v>
      </c>
      <c r="E2" s="5"/>
      <c r="F2" s="7" t="s">
        <v>28</v>
      </c>
    </row>
    <row r="3" spans="2:6" x14ac:dyDescent="0.25">
      <c r="B3" s="2"/>
      <c r="C3" s="32" t="s">
        <v>29</v>
      </c>
      <c r="D3" s="11" t="s">
        <v>539</v>
      </c>
      <c r="E3" s="8"/>
      <c r="F3" s="7" t="s">
        <v>29</v>
      </c>
    </row>
    <row r="4" spans="2:6" x14ac:dyDescent="0.25">
      <c r="B4" s="2"/>
      <c r="C4" s="32" t="s">
        <v>17</v>
      </c>
      <c r="D4" s="11" t="s">
        <v>540</v>
      </c>
      <c r="E4" s="8"/>
      <c r="F4" s="7" t="s">
        <v>17</v>
      </c>
    </row>
    <row r="5" spans="2:6" x14ac:dyDescent="0.25">
      <c r="B5" s="2"/>
      <c r="C5" s="32">
        <v>10</v>
      </c>
      <c r="D5" s="11" t="s">
        <v>541</v>
      </c>
      <c r="E5" s="8"/>
      <c r="F5" s="7">
        <v>10</v>
      </c>
    </row>
    <row r="6" spans="2:6" x14ac:dyDescent="0.25">
      <c r="B6" s="2"/>
      <c r="C6" s="32">
        <v>12</v>
      </c>
      <c r="D6" s="11" t="s">
        <v>542</v>
      </c>
      <c r="E6" s="8"/>
      <c r="F6" s="7">
        <v>12</v>
      </c>
    </row>
    <row r="7" spans="2:6" x14ac:dyDescent="0.25">
      <c r="B7" s="2"/>
      <c r="C7" s="32">
        <v>14</v>
      </c>
      <c r="D7" s="11" t="s">
        <v>543</v>
      </c>
      <c r="E7" s="8"/>
      <c r="F7" s="7">
        <v>14</v>
      </c>
    </row>
    <row r="8" spans="2:6" x14ac:dyDescent="0.25">
      <c r="B8" s="2"/>
      <c r="C8" s="32">
        <v>17</v>
      </c>
      <c r="D8" s="11" t="s">
        <v>544</v>
      </c>
      <c r="E8" s="8"/>
      <c r="F8" s="7">
        <v>17</v>
      </c>
    </row>
    <row r="9" spans="2:6" x14ac:dyDescent="0.25">
      <c r="B9" s="2"/>
      <c r="C9" s="32">
        <v>21</v>
      </c>
      <c r="D9" s="11" t="s">
        <v>545</v>
      </c>
      <c r="E9" s="8"/>
      <c r="F9" s="7">
        <v>21</v>
      </c>
    </row>
    <row r="10" spans="2:6" x14ac:dyDescent="0.25">
      <c r="B10" s="2"/>
      <c r="C10" s="32">
        <v>25</v>
      </c>
      <c r="D10" s="11" t="s">
        <v>546</v>
      </c>
      <c r="E10" s="8"/>
      <c r="F10" s="7">
        <v>25</v>
      </c>
    </row>
    <row r="11" spans="2:6" x14ac:dyDescent="0.25">
      <c r="B11" s="2"/>
      <c r="C11" s="32">
        <v>30</v>
      </c>
      <c r="D11" s="11" t="s">
        <v>547</v>
      </c>
      <c r="E11" s="8"/>
      <c r="F11" s="7">
        <v>30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57B2-EEFC-45D8-9613-C18CA7B6EA91}">
  <dimension ref="B1:F5"/>
  <sheetViews>
    <sheetView workbookViewId="0">
      <selection activeCell="B1" sqref="B1:F5"/>
    </sheetView>
  </sheetViews>
  <sheetFormatPr defaultRowHeight="13.2" x14ac:dyDescent="0.25"/>
  <cols>
    <col min="4" max="4" width="31.6640625" customWidth="1"/>
  </cols>
  <sheetData>
    <row r="1" spans="2:6" x14ac:dyDescent="0.25">
      <c r="B1" s="23" t="s">
        <v>287</v>
      </c>
      <c r="C1" s="2"/>
      <c r="D1" s="6" t="s">
        <v>292</v>
      </c>
      <c r="E1" s="15">
        <v>38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4</v>
      </c>
      <c r="D5" s="1" t="s">
        <v>10</v>
      </c>
      <c r="E5" s="8"/>
      <c r="F5" s="7" t="s">
        <v>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0CAD-6977-4B4C-856B-719D4C1F6B72}">
  <dimension ref="B1:F7"/>
  <sheetViews>
    <sheetView workbookViewId="0">
      <selection activeCell="B1" sqref="B1:F7"/>
    </sheetView>
  </sheetViews>
  <sheetFormatPr defaultRowHeight="13.2" x14ac:dyDescent="0.25"/>
  <cols>
    <col min="4" max="4" width="34.88671875" customWidth="1"/>
    <col min="5" max="5" width="10" customWidth="1"/>
  </cols>
  <sheetData>
    <row r="1" spans="2:6" x14ac:dyDescent="0.25">
      <c r="B1" s="23" t="s">
        <v>288</v>
      </c>
      <c r="C1" s="2"/>
      <c r="D1" s="6" t="s">
        <v>291</v>
      </c>
      <c r="E1" s="15">
        <v>39</v>
      </c>
      <c r="F1" s="2"/>
    </row>
    <row r="2" spans="2:6" x14ac:dyDescent="0.25">
      <c r="B2" s="2"/>
      <c r="C2" s="7">
        <v>0</v>
      </c>
      <c r="D2" s="1" t="s">
        <v>394</v>
      </c>
      <c r="E2" s="8"/>
      <c r="F2" s="7">
        <v>0</v>
      </c>
    </row>
    <row r="3" spans="2:6" x14ac:dyDescent="0.25">
      <c r="B3" s="2"/>
      <c r="C3" s="7" t="s">
        <v>3</v>
      </c>
      <c r="D3" s="1" t="s">
        <v>284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285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289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290</v>
      </c>
      <c r="E6" s="8"/>
      <c r="F6" s="7" t="s">
        <v>15</v>
      </c>
    </row>
    <row r="7" spans="2:6" x14ac:dyDescent="0.25">
      <c r="B7" s="2"/>
      <c r="C7" s="7" t="s">
        <v>4</v>
      </c>
      <c r="D7" s="1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1651-A36B-40DA-B7A5-CFA9017C1D82}">
  <dimension ref="B1:F4"/>
  <sheetViews>
    <sheetView workbookViewId="0">
      <selection activeCell="B1" sqref="B1:F4"/>
    </sheetView>
  </sheetViews>
  <sheetFormatPr defaultRowHeight="13.2" x14ac:dyDescent="0.25"/>
  <cols>
    <col min="4" max="4" width="31" customWidth="1"/>
  </cols>
  <sheetData>
    <row r="1" spans="2:6" x14ac:dyDescent="0.25">
      <c r="B1" s="23" t="s">
        <v>411</v>
      </c>
      <c r="C1" s="2"/>
      <c r="D1" s="6" t="s">
        <v>427</v>
      </c>
      <c r="E1" s="15">
        <v>40</v>
      </c>
      <c r="F1" s="2"/>
    </row>
    <row r="2" spans="2:6" x14ac:dyDescent="0.25">
      <c r="B2" s="2"/>
      <c r="C2" s="7">
        <v>0</v>
      </c>
      <c r="D2" s="1" t="s">
        <v>412</v>
      </c>
      <c r="E2" s="8"/>
      <c r="F2" s="7">
        <v>0</v>
      </c>
    </row>
    <row r="3" spans="2:6" x14ac:dyDescent="0.25">
      <c r="B3" s="2"/>
      <c r="C3" s="7">
        <v>1</v>
      </c>
      <c r="D3" s="1" t="s">
        <v>428</v>
      </c>
      <c r="E3" s="8"/>
      <c r="F3" s="7">
        <v>1</v>
      </c>
    </row>
    <row r="4" spans="2:6" x14ac:dyDescent="0.25">
      <c r="B4" s="2"/>
      <c r="C4" s="7" t="s">
        <v>4</v>
      </c>
      <c r="D4" s="1" t="s">
        <v>10</v>
      </c>
      <c r="E4" s="8"/>
      <c r="F4" s="7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FA9E-4554-4F37-9B6F-8C8A917E8F3B}">
  <dimension ref="B1:F7"/>
  <sheetViews>
    <sheetView workbookViewId="0">
      <selection activeCell="B1" sqref="B1:F7"/>
    </sheetView>
  </sheetViews>
  <sheetFormatPr defaultRowHeight="13.2" x14ac:dyDescent="0.25"/>
  <cols>
    <col min="4" max="4" width="29" customWidth="1"/>
  </cols>
  <sheetData>
    <row r="1" spans="2:6" x14ac:dyDescent="0.25">
      <c r="B1" s="23" t="s">
        <v>30</v>
      </c>
      <c r="C1" s="2"/>
      <c r="D1" s="16" t="s">
        <v>31</v>
      </c>
      <c r="E1" s="15" t="s">
        <v>17</v>
      </c>
      <c r="F1" s="2"/>
    </row>
    <row r="2" spans="2:6" x14ac:dyDescent="0.25">
      <c r="B2" s="2"/>
      <c r="C2" s="7">
        <v>0</v>
      </c>
      <c r="D2" s="10" t="s">
        <v>294</v>
      </c>
      <c r="E2" s="5"/>
      <c r="F2" s="7">
        <v>0</v>
      </c>
    </row>
    <row r="3" spans="2:6" x14ac:dyDescent="0.25">
      <c r="B3" s="2"/>
      <c r="C3" s="7" t="s">
        <v>3</v>
      </c>
      <c r="D3" s="1" t="s">
        <v>210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211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212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213</v>
      </c>
      <c r="E6" s="8"/>
      <c r="F6" s="7" t="s">
        <v>15</v>
      </c>
    </row>
    <row r="7" spans="2:6" x14ac:dyDescent="0.25">
      <c r="B7" s="2"/>
      <c r="C7" s="7" t="s">
        <v>4</v>
      </c>
      <c r="D7" s="1" t="s">
        <v>10</v>
      </c>
      <c r="E7" s="8"/>
      <c r="F7" s="7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BFD4-F77D-41A1-9303-1E35A608D8F0}">
  <dimension ref="B1:E3"/>
  <sheetViews>
    <sheetView workbookViewId="0">
      <selection activeCell="B1" sqref="B1:E3"/>
    </sheetView>
  </sheetViews>
  <sheetFormatPr defaultRowHeight="13.2" x14ac:dyDescent="0.25"/>
  <cols>
    <col min="3" max="3" width="8.33203125" customWidth="1"/>
    <col min="4" max="4" width="21.33203125" customWidth="1"/>
  </cols>
  <sheetData>
    <row r="1" spans="2:5" x14ac:dyDescent="0.25">
      <c r="B1" s="23" t="s">
        <v>187</v>
      </c>
      <c r="C1" s="23" t="s">
        <v>548</v>
      </c>
      <c r="D1" s="22" t="s">
        <v>194</v>
      </c>
      <c r="E1" s="23" t="s">
        <v>548</v>
      </c>
    </row>
    <row r="2" spans="2:5" x14ac:dyDescent="0.25">
      <c r="B2" s="2"/>
      <c r="C2" s="32" t="s">
        <v>554</v>
      </c>
      <c r="D2" s="22" t="s">
        <v>549</v>
      </c>
      <c r="E2" s="32" t="s">
        <v>554</v>
      </c>
    </row>
    <row r="3" spans="2:5" x14ac:dyDescent="0.25">
      <c r="B3" s="2"/>
      <c r="C3" s="32" t="s">
        <v>555</v>
      </c>
      <c r="D3" s="22" t="s">
        <v>550</v>
      </c>
      <c r="E3" s="32" t="s">
        <v>555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5A5C-6A65-4F18-914E-FCEFDB20337B}">
  <dimension ref="B1:F7"/>
  <sheetViews>
    <sheetView workbookViewId="0">
      <selection activeCell="B1" sqref="B1:F7"/>
    </sheetView>
  </sheetViews>
  <sheetFormatPr defaultRowHeight="13.2" x14ac:dyDescent="0.25"/>
  <cols>
    <col min="4" max="4" width="30.109375" customWidth="1"/>
  </cols>
  <sheetData>
    <row r="1" spans="2:6" x14ac:dyDescent="0.25">
      <c r="B1" s="23" t="s">
        <v>11</v>
      </c>
      <c r="C1" s="2"/>
      <c r="D1" s="6" t="s">
        <v>133</v>
      </c>
      <c r="E1" s="3" t="s">
        <v>7</v>
      </c>
      <c r="F1" s="2"/>
    </row>
    <row r="2" spans="2:6" x14ac:dyDescent="0.25">
      <c r="B2" s="2"/>
      <c r="C2" s="7" t="s">
        <v>8</v>
      </c>
      <c r="D2" s="4" t="s">
        <v>214</v>
      </c>
      <c r="E2" s="5"/>
      <c r="F2" s="7" t="s">
        <v>8</v>
      </c>
    </row>
    <row r="3" spans="2:6" x14ac:dyDescent="0.25">
      <c r="B3" s="2"/>
      <c r="C3" s="7" t="s">
        <v>22</v>
      </c>
      <c r="D3" s="11" t="s">
        <v>282</v>
      </c>
      <c r="E3" s="8"/>
      <c r="F3" s="7" t="s">
        <v>22</v>
      </c>
    </row>
    <row r="4" spans="2:6" x14ac:dyDescent="0.25">
      <c r="B4" s="2"/>
      <c r="C4" s="7" t="s">
        <v>81</v>
      </c>
      <c r="D4" s="11" t="s">
        <v>283</v>
      </c>
      <c r="E4" s="8"/>
      <c r="F4" s="7" t="s">
        <v>81</v>
      </c>
    </row>
    <row r="5" spans="2:6" x14ac:dyDescent="0.25">
      <c r="B5" s="2"/>
      <c r="C5" s="7" t="s">
        <v>429</v>
      </c>
      <c r="D5" s="11" t="s">
        <v>430</v>
      </c>
      <c r="E5" s="8"/>
      <c r="F5" s="7" t="s">
        <v>429</v>
      </c>
    </row>
    <row r="6" spans="2:6" x14ac:dyDescent="0.25">
      <c r="B6" s="2"/>
      <c r="C6" s="7" t="s">
        <v>440</v>
      </c>
      <c r="D6" s="10" t="s">
        <v>531</v>
      </c>
      <c r="E6" s="14"/>
      <c r="F6" s="7" t="s">
        <v>440</v>
      </c>
    </row>
    <row r="7" spans="2:6" x14ac:dyDescent="0.25">
      <c r="B7" s="2"/>
      <c r="C7" s="7" t="s">
        <v>530</v>
      </c>
      <c r="D7" s="10" t="s">
        <v>532</v>
      </c>
      <c r="E7" s="14"/>
      <c r="F7" s="7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DCAE-D032-42D3-BBC5-C2BB8B806222}">
  <dimension ref="B1:F10"/>
  <sheetViews>
    <sheetView workbookViewId="0">
      <selection activeCell="B1" sqref="B1:F10"/>
    </sheetView>
  </sheetViews>
  <sheetFormatPr defaultRowHeight="13.2" x14ac:dyDescent="0.25"/>
  <cols>
    <col min="4" max="4" width="33" customWidth="1"/>
  </cols>
  <sheetData>
    <row r="1" spans="2:6" x14ac:dyDescent="0.25">
      <c r="B1" s="23" t="s">
        <v>32</v>
      </c>
      <c r="C1" s="2"/>
      <c r="D1" s="6" t="s">
        <v>274</v>
      </c>
      <c r="E1" s="12">
        <v>12</v>
      </c>
      <c r="F1" s="2"/>
    </row>
    <row r="2" spans="2:6" x14ac:dyDescent="0.25">
      <c r="B2" s="2"/>
      <c r="C2" s="17" t="s">
        <v>12</v>
      </c>
      <c r="D2" s="10" t="s">
        <v>215</v>
      </c>
      <c r="E2" s="18"/>
      <c r="F2" s="17" t="s">
        <v>12</v>
      </c>
    </row>
    <row r="3" spans="2:6" x14ac:dyDescent="0.25">
      <c r="B3" s="2"/>
      <c r="C3" s="17" t="s">
        <v>9</v>
      </c>
      <c r="D3" s="10" t="s">
        <v>216</v>
      </c>
      <c r="E3" s="18"/>
      <c r="F3" s="17" t="s">
        <v>9</v>
      </c>
    </row>
    <row r="4" spans="2:6" x14ac:dyDescent="0.25">
      <c r="B4" s="2"/>
      <c r="C4" s="17" t="s">
        <v>2</v>
      </c>
      <c r="D4" s="10" t="s">
        <v>217</v>
      </c>
      <c r="E4" s="18"/>
      <c r="F4" s="17" t="s">
        <v>2</v>
      </c>
    </row>
    <row r="5" spans="2:6" x14ac:dyDescent="0.25">
      <c r="B5" s="2"/>
      <c r="C5" s="17" t="s">
        <v>15</v>
      </c>
      <c r="D5" s="10" t="s">
        <v>218</v>
      </c>
      <c r="E5" s="18"/>
      <c r="F5" s="17" t="s">
        <v>15</v>
      </c>
    </row>
    <row r="6" spans="2:6" x14ac:dyDescent="0.25">
      <c r="B6" s="2"/>
      <c r="C6" s="17" t="s">
        <v>16</v>
      </c>
      <c r="D6" s="10" t="s">
        <v>295</v>
      </c>
      <c r="E6" s="18"/>
      <c r="F6" s="17" t="s">
        <v>16</v>
      </c>
    </row>
    <row r="7" spans="2:6" x14ac:dyDescent="0.25">
      <c r="B7" s="2"/>
      <c r="C7" s="17" t="s">
        <v>14</v>
      </c>
      <c r="D7" s="10" t="s">
        <v>296</v>
      </c>
      <c r="E7" s="18"/>
      <c r="F7" s="17" t="s">
        <v>14</v>
      </c>
    </row>
    <row r="8" spans="2:6" x14ac:dyDescent="0.25">
      <c r="B8" s="2"/>
      <c r="C8" s="17" t="s">
        <v>18</v>
      </c>
      <c r="D8" s="10" t="s">
        <v>297</v>
      </c>
      <c r="E8" s="18"/>
      <c r="F8" s="17" t="s">
        <v>18</v>
      </c>
    </row>
    <row r="9" spans="2:6" x14ac:dyDescent="0.25">
      <c r="B9" s="2"/>
      <c r="C9" s="17" t="s">
        <v>19</v>
      </c>
      <c r="D9" s="10" t="s">
        <v>298</v>
      </c>
      <c r="E9" s="18"/>
      <c r="F9" s="17" t="s">
        <v>19</v>
      </c>
    </row>
    <row r="10" spans="2:6" x14ac:dyDescent="0.25">
      <c r="B10" s="2"/>
      <c r="C10" s="7" t="s">
        <v>4</v>
      </c>
      <c r="D10" s="1" t="s">
        <v>10</v>
      </c>
      <c r="E10" s="8"/>
      <c r="F10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F64D-8E5E-46A1-A387-CF8AB761C238}">
  <dimension ref="B1:F25"/>
  <sheetViews>
    <sheetView workbookViewId="0">
      <selection activeCell="B1" sqref="B1:F25"/>
    </sheetView>
  </sheetViews>
  <sheetFormatPr defaultRowHeight="13.2" x14ac:dyDescent="0.25"/>
  <cols>
    <col min="4" max="4" width="42.109375" customWidth="1"/>
  </cols>
  <sheetData>
    <row r="1" spans="2:6" x14ac:dyDescent="0.25">
      <c r="B1" s="23" t="s">
        <v>33</v>
      </c>
      <c r="C1" s="2" t="s">
        <v>562</v>
      </c>
      <c r="D1" s="6" t="s">
        <v>183</v>
      </c>
      <c r="E1" s="12">
        <v>13</v>
      </c>
      <c r="F1" s="2" t="s">
        <v>562</v>
      </c>
    </row>
    <row r="2" spans="2:6" x14ac:dyDescent="0.25">
      <c r="B2" s="2"/>
      <c r="C2" s="30" t="s">
        <v>554</v>
      </c>
      <c r="D2" s="4" t="s">
        <v>39</v>
      </c>
      <c r="E2" s="5"/>
      <c r="F2" s="30">
        <v>0</v>
      </c>
    </row>
    <row r="3" spans="2:6" x14ac:dyDescent="0.25">
      <c r="B3" s="2"/>
      <c r="C3" s="30" t="s">
        <v>3</v>
      </c>
      <c r="D3" s="1" t="s">
        <v>219</v>
      </c>
      <c r="E3" s="8"/>
      <c r="F3" s="30" t="s">
        <v>3</v>
      </c>
    </row>
    <row r="4" spans="2:6" x14ac:dyDescent="0.25">
      <c r="B4" s="2"/>
      <c r="C4" s="30" t="s">
        <v>5</v>
      </c>
      <c r="D4" s="1" t="s">
        <v>220</v>
      </c>
      <c r="E4" s="8"/>
      <c r="F4" s="30" t="s">
        <v>5</v>
      </c>
    </row>
    <row r="5" spans="2:6" x14ac:dyDescent="0.25">
      <c r="B5" s="2"/>
      <c r="C5" s="30" t="s">
        <v>2</v>
      </c>
      <c r="D5" s="1" t="s">
        <v>221</v>
      </c>
      <c r="E5" s="8"/>
      <c r="F5" s="30" t="s">
        <v>2</v>
      </c>
    </row>
    <row r="6" spans="2:6" x14ac:dyDescent="0.25">
      <c r="B6" s="2"/>
      <c r="C6" s="30" t="s">
        <v>15</v>
      </c>
      <c r="D6" s="1" t="s">
        <v>222</v>
      </c>
      <c r="E6" s="8"/>
      <c r="F6" s="30" t="s">
        <v>15</v>
      </c>
    </row>
    <row r="7" spans="2:6" x14ac:dyDescent="0.25">
      <c r="B7" s="2"/>
      <c r="C7" s="30" t="s">
        <v>16</v>
      </c>
      <c r="D7" s="1" t="s">
        <v>223</v>
      </c>
      <c r="E7" s="8"/>
      <c r="F7" s="30" t="s">
        <v>16</v>
      </c>
    </row>
    <row r="8" spans="2:6" x14ac:dyDescent="0.25">
      <c r="B8" s="2"/>
      <c r="C8" s="30" t="s">
        <v>14</v>
      </c>
      <c r="D8" s="1" t="s">
        <v>224</v>
      </c>
      <c r="E8" s="8"/>
      <c r="F8" s="30" t="s">
        <v>14</v>
      </c>
    </row>
    <row r="9" spans="2:6" x14ac:dyDescent="0.25">
      <c r="B9" s="2"/>
      <c r="C9" s="30" t="s">
        <v>18</v>
      </c>
      <c r="D9" s="1" t="s">
        <v>225</v>
      </c>
      <c r="E9" s="8"/>
      <c r="F9" s="30" t="s">
        <v>18</v>
      </c>
    </row>
    <row r="10" spans="2:6" x14ac:dyDescent="0.25">
      <c r="B10" s="2"/>
      <c r="C10" s="30" t="s">
        <v>19</v>
      </c>
      <c r="D10" s="1" t="s">
        <v>226</v>
      </c>
      <c r="E10" s="8"/>
      <c r="F10" s="30" t="s">
        <v>19</v>
      </c>
    </row>
    <row r="11" spans="2:6" x14ac:dyDescent="0.25">
      <c r="B11" s="2"/>
      <c r="C11" s="30" t="s">
        <v>20</v>
      </c>
      <c r="D11" s="1" t="s">
        <v>227</v>
      </c>
      <c r="E11" s="8"/>
      <c r="F11" s="30" t="s">
        <v>20</v>
      </c>
    </row>
    <row r="12" spans="2:6" x14ac:dyDescent="0.25">
      <c r="B12" s="2"/>
      <c r="C12" s="30" t="s">
        <v>21</v>
      </c>
      <c r="D12" s="1" t="s">
        <v>228</v>
      </c>
      <c r="E12" s="8"/>
      <c r="F12" s="30" t="s">
        <v>21</v>
      </c>
    </row>
    <row r="13" spans="2:6" x14ac:dyDescent="0.25">
      <c r="B13" s="2"/>
      <c r="C13" s="30" t="s">
        <v>9</v>
      </c>
      <c r="D13" s="1" t="s">
        <v>229</v>
      </c>
      <c r="E13" s="8"/>
      <c r="F13" s="30" t="s">
        <v>9</v>
      </c>
    </row>
    <row r="14" spans="2:6" x14ac:dyDescent="0.25">
      <c r="B14" s="2"/>
      <c r="C14" s="30" t="s">
        <v>13</v>
      </c>
      <c r="D14" s="1" t="s">
        <v>230</v>
      </c>
      <c r="E14" s="8"/>
      <c r="F14" s="30" t="s">
        <v>13</v>
      </c>
    </row>
    <row r="15" spans="2:6" x14ac:dyDescent="0.25">
      <c r="B15" s="2"/>
      <c r="C15" s="30" t="s">
        <v>34</v>
      </c>
      <c r="D15" s="1" t="s">
        <v>231</v>
      </c>
      <c r="E15" s="8"/>
      <c r="F15" s="30" t="s">
        <v>34</v>
      </c>
    </row>
    <row r="16" spans="2:6" x14ac:dyDescent="0.25">
      <c r="B16" s="2"/>
      <c r="C16" s="30" t="s">
        <v>35</v>
      </c>
      <c r="D16" s="1" t="s">
        <v>232</v>
      </c>
      <c r="E16" s="8"/>
      <c r="F16" s="30" t="s">
        <v>35</v>
      </c>
    </row>
    <row r="17" spans="2:6" x14ac:dyDescent="0.25">
      <c r="B17" s="2"/>
      <c r="C17" s="30" t="s">
        <v>12</v>
      </c>
      <c r="D17" s="1" t="s">
        <v>233</v>
      </c>
      <c r="E17" s="8"/>
      <c r="F17" s="30" t="s">
        <v>12</v>
      </c>
    </row>
    <row r="18" spans="2:6" x14ac:dyDescent="0.25">
      <c r="B18" s="2"/>
      <c r="C18" s="30" t="s">
        <v>36</v>
      </c>
      <c r="D18" s="1" t="s">
        <v>234</v>
      </c>
      <c r="E18" s="8"/>
      <c r="F18" s="30" t="s">
        <v>36</v>
      </c>
    </row>
    <row r="19" spans="2:6" x14ac:dyDescent="0.25">
      <c r="B19" s="2"/>
      <c r="C19" s="30" t="s">
        <v>37</v>
      </c>
      <c r="D19" s="1" t="s">
        <v>235</v>
      </c>
      <c r="E19" s="8"/>
      <c r="F19" s="30" t="s">
        <v>37</v>
      </c>
    </row>
    <row r="20" spans="2:6" x14ac:dyDescent="0.25">
      <c r="B20" s="2"/>
      <c r="C20" s="30" t="s">
        <v>38</v>
      </c>
      <c r="D20" s="1" t="s">
        <v>236</v>
      </c>
      <c r="E20" s="8"/>
      <c r="F20" s="30" t="s">
        <v>38</v>
      </c>
    </row>
    <row r="21" spans="2:6" x14ac:dyDescent="0.25">
      <c r="B21" s="2"/>
      <c r="C21" s="30" t="s">
        <v>40</v>
      </c>
      <c r="D21" s="1" t="s">
        <v>237</v>
      </c>
      <c r="E21" s="8"/>
      <c r="F21" s="30" t="s">
        <v>40</v>
      </c>
    </row>
    <row r="22" spans="2:6" x14ac:dyDescent="0.25">
      <c r="B22" s="2"/>
      <c r="C22" s="30" t="s">
        <v>58</v>
      </c>
      <c r="D22" s="1" t="s">
        <v>238</v>
      </c>
      <c r="E22" s="8"/>
      <c r="F22" s="30" t="s">
        <v>58</v>
      </c>
    </row>
    <row r="23" spans="2:6" x14ac:dyDescent="0.25">
      <c r="B23" s="2"/>
      <c r="C23" s="30" t="s">
        <v>59</v>
      </c>
      <c r="D23" s="1" t="s">
        <v>239</v>
      </c>
      <c r="E23" s="8"/>
      <c r="F23" s="30" t="s">
        <v>59</v>
      </c>
    </row>
    <row r="24" spans="2:6" x14ac:dyDescent="0.25">
      <c r="B24" s="2"/>
      <c r="C24" s="30">
        <v>1</v>
      </c>
      <c r="D24" s="1" t="s">
        <v>240</v>
      </c>
      <c r="E24" s="8"/>
      <c r="F24" s="30">
        <v>1</v>
      </c>
    </row>
    <row r="25" spans="2:6" x14ac:dyDescent="0.25">
      <c r="B25" s="2"/>
      <c r="C25" s="30" t="s">
        <v>4</v>
      </c>
      <c r="D25" s="1" t="s">
        <v>10</v>
      </c>
      <c r="E25" s="8"/>
      <c r="F25" s="30" t="s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18BF-647F-4638-BBF6-AB9A855658DC}">
  <dimension ref="B1:F25"/>
  <sheetViews>
    <sheetView workbookViewId="0">
      <selection activeCell="B1" sqref="B1:F25"/>
    </sheetView>
  </sheetViews>
  <sheetFormatPr defaultRowHeight="13.2" x14ac:dyDescent="0.25"/>
  <cols>
    <col min="4" max="4" width="32.21875" customWidth="1"/>
  </cols>
  <sheetData>
    <row r="1" spans="2:6" x14ac:dyDescent="0.25">
      <c r="B1" s="23" t="s">
        <v>41</v>
      </c>
      <c r="C1" s="2"/>
      <c r="D1" s="6" t="s">
        <v>241</v>
      </c>
      <c r="E1" s="12">
        <v>14</v>
      </c>
      <c r="F1" s="2"/>
    </row>
    <row r="2" spans="2:6" x14ac:dyDescent="0.25">
      <c r="B2" s="2"/>
      <c r="C2" s="7">
        <v>0</v>
      </c>
      <c r="D2" s="4" t="s">
        <v>42</v>
      </c>
      <c r="E2" s="5"/>
      <c r="F2" s="7">
        <v>0</v>
      </c>
    </row>
    <row r="3" spans="2:6" x14ac:dyDescent="0.25">
      <c r="B3" s="2"/>
      <c r="C3" s="7" t="s">
        <v>3</v>
      </c>
      <c r="D3" s="1" t="s">
        <v>242</v>
      </c>
      <c r="E3" s="8"/>
      <c r="F3" s="7" t="s">
        <v>3</v>
      </c>
    </row>
    <row r="4" spans="2:6" x14ac:dyDescent="0.25">
      <c r="B4" s="2"/>
      <c r="C4" s="7" t="s">
        <v>5</v>
      </c>
      <c r="D4" s="1" t="s">
        <v>243</v>
      </c>
      <c r="E4" s="8"/>
      <c r="F4" s="7" t="s">
        <v>5</v>
      </c>
    </row>
    <row r="5" spans="2:6" x14ac:dyDescent="0.25">
      <c r="B5" s="2"/>
      <c r="C5" s="7" t="s">
        <v>2</v>
      </c>
      <c r="D5" s="1" t="s">
        <v>244</v>
      </c>
      <c r="E5" s="8"/>
      <c r="F5" s="7" t="s">
        <v>2</v>
      </c>
    </row>
    <row r="6" spans="2:6" x14ac:dyDescent="0.25">
      <c r="B6" s="2"/>
      <c r="C6" s="7" t="s">
        <v>15</v>
      </c>
      <c r="D6" s="1" t="s">
        <v>245</v>
      </c>
      <c r="E6" s="8"/>
      <c r="F6" s="7" t="s">
        <v>15</v>
      </c>
    </row>
    <row r="7" spans="2:6" x14ac:dyDescent="0.25">
      <c r="B7" s="2"/>
      <c r="C7" s="7" t="s">
        <v>16</v>
      </c>
      <c r="D7" s="1" t="s">
        <v>246</v>
      </c>
      <c r="E7" s="8"/>
      <c r="F7" s="7" t="s">
        <v>16</v>
      </c>
    </row>
    <row r="8" spans="2:6" x14ac:dyDescent="0.25">
      <c r="B8" s="2"/>
      <c r="C8" s="7" t="s">
        <v>14</v>
      </c>
      <c r="D8" s="1" t="s">
        <v>247</v>
      </c>
      <c r="E8" s="8"/>
      <c r="F8" s="7" t="s">
        <v>14</v>
      </c>
    </row>
    <row r="9" spans="2:6" x14ac:dyDescent="0.25">
      <c r="B9" s="2"/>
      <c r="C9" s="7" t="s">
        <v>18</v>
      </c>
      <c r="D9" s="1" t="s">
        <v>248</v>
      </c>
      <c r="E9" s="8"/>
      <c r="F9" s="7" t="s">
        <v>18</v>
      </c>
    </row>
    <row r="10" spans="2:6" x14ac:dyDescent="0.25">
      <c r="B10" s="2"/>
      <c r="C10" s="7" t="s">
        <v>19</v>
      </c>
      <c r="D10" s="1" t="s">
        <v>226</v>
      </c>
      <c r="E10" s="8"/>
      <c r="F10" s="7" t="s">
        <v>19</v>
      </c>
    </row>
    <row r="11" spans="2:6" x14ac:dyDescent="0.25">
      <c r="B11" s="2"/>
      <c r="C11" s="7" t="s">
        <v>20</v>
      </c>
      <c r="D11" s="1" t="s">
        <v>227</v>
      </c>
      <c r="E11" s="8"/>
      <c r="F11" s="7" t="s">
        <v>20</v>
      </c>
    </row>
    <row r="12" spans="2:6" x14ac:dyDescent="0.25">
      <c r="B12" s="2"/>
      <c r="C12" s="7" t="s">
        <v>21</v>
      </c>
      <c r="D12" s="1" t="s">
        <v>228</v>
      </c>
      <c r="E12" s="8"/>
      <c r="F12" s="7" t="s">
        <v>21</v>
      </c>
    </row>
    <row r="13" spans="2:6" x14ac:dyDescent="0.25">
      <c r="B13" s="2"/>
      <c r="C13" s="7" t="s">
        <v>9</v>
      </c>
      <c r="D13" s="1" t="s">
        <v>229</v>
      </c>
      <c r="E13" s="8"/>
      <c r="F13" s="7" t="s">
        <v>9</v>
      </c>
    </row>
    <row r="14" spans="2:6" x14ac:dyDescent="0.25">
      <c r="B14" s="2"/>
      <c r="C14" s="7" t="s">
        <v>13</v>
      </c>
      <c r="D14" s="1" t="s">
        <v>230</v>
      </c>
      <c r="E14" s="8"/>
      <c r="F14" s="7" t="s">
        <v>13</v>
      </c>
    </row>
    <row r="15" spans="2:6" x14ac:dyDescent="0.25">
      <c r="B15" s="2"/>
      <c r="C15" s="7" t="s">
        <v>34</v>
      </c>
      <c r="D15" s="1" t="s">
        <v>231</v>
      </c>
      <c r="E15" s="8"/>
      <c r="F15" s="7" t="s">
        <v>34</v>
      </c>
    </row>
    <row r="16" spans="2:6" x14ac:dyDescent="0.25">
      <c r="B16" s="2"/>
      <c r="C16" s="7" t="s">
        <v>35</v>
      </c>
      <c r="D16" s="1" t="s">
        <v>232</v>
      </c>
      <c r="E16" s="8"/>
      <c r="F16" s="7" t="s">
        <v>35</v>
      </c>
    </row>
    <row r="17" spans="2:6" x14ac:dyDescent="0.25">
      <c r="B17" s="2"/>
      <c r="C17" s="7" t="s">
        <v>12</v>
      </c>
      <c r="D17" s="1" t="s">
        <v>233</v>
      </c>
      <c r="E17" s="8"/>
      <c r="F17" s="7" t="s">
        <v>12</v>
      </c>
    </row>
    <row r="18" spans="2:6" x14ac:dyDescent="0.25">
      <c r="B18" s="2"/>
      <c r="C18" s="7" t="s">
        <v>36</v>
      </c>
      <c r="D18" s="1" t="s">
        <v>234</v>
      </c>
      <c r="E18" s="8"/>
      <c r="F18" s="7" t="s">
        <v>36</v>
      </c>
    </row>
    <row r="19" spans="2:6" x14ac:dyDescent="0.25">
      <c r="B19" s="2"/>
      <c r="C19" s="7" t="s">
        <v>37</v>
      </c>
      <c r="D19" s="1" t="s">
        <v>235</v>
      </c>
      <c r="E19" s="8"/>
      <c r="F19" s="7" t="s">
        <v>37</v>
      </c>
    </row>
    <row r="20" spans="2:6" x14ac:dyDescent="0.25">
      <c r="B20" s="2"/>
      <c r="C20" s="7" t="s">
        <v>38</v>
      </c>
      <c r="D20" s="1" t="s">
        <v>236</v>
      </c>
      <c r="E20" s="8"/>
      <c r="F20" s="7" t="s">
        <v>38</v>
      </c>
    </row>
    <row r="21" spans="2:6" x14ac:dyDescent="0.25">
      <c r="B21" s="2"/>
      <c r="C21" s="7" t="s">
        <v>40</v>
      </c>
      <c r="D21" s="1" t="s">
        <v>237</v>
      </c>
      <c r="E21" s="8"/>
      <c r="F21" s="7" t="s">
        <v>40</v>
      </c>
    </row>
    <row r="22" spans="2:6" x14ac:dyDescent="0.25">
      <c r="B22" s="2"/>
      <c r="C22" s="7" t="s">
        <v>58</v>
      </c>
      <c r="D22" s="1" t="s">
        <v>238</v>
      </c>
      <c r="E22" s="8"/>
      <c r="F22" s="7" t="s">
        <v>58</v>
      </c>
    </row>
    <row r="23" spans="2:6" x14ac:dyDescent="0.25">
      <c r="B23" s="2"/>
      <c r="C23" s="7" t="s">
        <v>59</v>
      </c>
      <c r="D23" s="1" t="s">
        <v>239</v>
      </c>
      <c r="E23" s="8"/>
      <c r="F23" s="7" t="s">
        <v>59</v>
      </c>
    </row>
    <row r="24" spans="2:6" x14ac:dyDescent="0.25">
      <c r="B24" s="2"/>
      <c r="C24" s="7">
        <v>1</v>
      </c>
      <c r="D24" s="1" t="s">
        <v>240</v>
      </c>
      <c r="E24" s="8"/>
      <c r="F24" s="7">
        <v>1</v>
      </c>
    </row>
    <row r="25" spans="2:6" x14ac:dyDescent="0.25">
      <c r="B25" s="2"/>
      <c r="C25" s="7" t="s">
        <v>4</v>
      </c>
      <c r="D25" s="1" t="s">
        <v>10</v>
      </c>
      <c r="E25" s="8"/>
      <c r="F25" s="7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F4FA61E74E345B23A2E0D82871746" ma:contentTypeVersion="" ma:contentTypeDescription="Create a new document." ma:contentTypeScope="" ma:versionID="ee48a5452182798d34a6d0e36836cc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384c6cc0088fcedbaf6edaf557def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7184E-5BBC-492B-A40B-CEAFBD992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18C5DE-B0A3-4F30-8852-FCAB0FF26C4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68412B-7511-4E40-AFFA-B256F7997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</vt:i4>
      </vt:variant>
    </vt:vector>
  </HeadingPairs>
  <TitlesOfParts>
    <vt:vector size="33" baseType="lpstr">
      <vt:lpstr>MN Decoder</vt:lpstr>
      <vt:lpstr>Config 05</vt:lpstr>
      <vt:lpstr>U Size 06, 07</vt:lpstr>
      <vt:lpstr>U Volt 08</vt:lpstr>
      <vt:lpstr>U Type 09</vt:lpstr>
      <vt:lpstr>D SEQ 10, 11</vt:lpstr>
      <vt:lpstr>Conn Side 12</vt:lpstr>
      <vt:lpstr>#1 Coil 13</vt:lpstr>
      <vt:lpstr>#2 Coil 14</vt:lpstr>
      <vt:lpstr>Coil Opt 15</vt:lpstr>
      <vt:lpstr>CONT Opt 16</vt:lpstr>
      <vt:lpstr>EH Type 17</vt:lpstr>
      <vt:lpstr>EH KW 18-20</vt:lpstr>
      <vt:lpstr>EH Option 21</vt:lpstr>
      <vt:lpstr>DX Coil Opt 22</vt:lpstr>
      <vt:lpstr>Motor HP 23</vt:lpstr>
      <vt:lpstr>Volume Control 24</vt:lpstr>
      <vt:lpstr>Drive 25</vt:lpstr>
      <vt:lpstr>VFD Setting 26, 27</vt:lpstr>
      <vt:lpstr>Filter Frame 28</vt:lpstr>
      <vt:lpstr>Filter Type 29</vt:lpstr>
      <vt:lpstr>Control 1 - 30</vt:lpstr>
      <vt:lpstr>Control 2 - 31</vt:lpstr>
      <vt:lpstr>Control 3 - 32</vt:lpstr>
      <vt:lpstr>Specials 33</vt:lpstr>
      <vt:lpstr>Unit Opt 34</vt:lpstr>
      <vt:lpstr>Coil Access 35</vt:lpstr>
      <vt:lpstr>Door Opt 36</vt:lpstr>
      <vt:lpstr>MB return TP 37</vt:lpstr>
      <vt:lpstr>MB return BOT 38</vt:lpstr>
      <vt:lpstr>MB return BK 39</vt:lpstr>
      <vt:lpstr>Indoor Base 40</vt:lpstr>
      <vt:lpstr>'MN Decoder'!Print_Area</vt:lpstr>
    </vt:vector>
  </TitlesOfParts>
  <Company>The Trane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Payne</dc:creator>
  <cp:lastModifiedBy>Couch, Erick</cp:lastModifiedBy>
  <cp:lastPrinted>2017-07-31T17:26:33Z</cp:lastPrinted>
  <dcterms:created xsi:type="dcterms:W3CDTF">2000-02-10T18:31:12Z</dcterms:created>
  <dcterms:modified xsi:type="dcterms:W3CDTF">2026-03-25T16:21:25Z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0x010100CFBF4FA61E74E345B23A2E0D82871746</vt:lpwstr>
  </property>
  <property fmtid="{D5CDD505-2E9C-101B-9397-08002B2CF9AE}" pid="3" name="TitusGUID">
    <vt:lpwstr>499af674-dcb4-476b-b8c2-ecb4d5f19ba7</vt:lpwstr>
  </property>
  <property fmtid="{D5CDD505-2E9C-101B-9397-08002B2CF9AE}" pid="4" name="CLASSIFICATION">
    <vt:lpwstr>IR-DC-3</vt:lpwstr>
  </property>
  <property fmtid="{D5CDD505-2E9C-101B-9397-08002B2CF9AE}" pid="5" name="MSIP_Label_162b2348-a379-47d7-bf25-1402d7b08038_Enabled">
    <vt:lpwstr>true</vt:lpwstr>
  </property>
  <property fmtid="{D5CDD505-2E9C-101B-9397-08002B2CF9AE}" pid="6" name="MSIP_Label_162b2348-a379-47d7-bf25-1402d7b08038_SetDate">
    <vt:lpwstr>2026-01-07T15:53:03Z</vt:lpwstr>
  </property>
  <property fmtid="{D5CDD505-2E9C-101B-9397-08002B2CF9AE}" pid="7" name="MSIP_Label_162b2348-a379-47d7-bf25-1402d7b08038_Method">
    <vt:lpwstr>Standard</vt:lpwstr>
  </property>
  <property fmtid="{D5CDD505-2E9C-101B-9397-08002B2CF9AE}" pid="8" name="MSIP_Label_162b2348-a379-47d7-bf25-1402d7b08038_Name">
    <vt:lpwstr>Business</vt:lpwstr>
  </property>
  <property fmtid="{D5CDD505-2E9C-101B-9397-08002B2CF9AE}" pid="9" name="MSIP_Label_162b2348-a379-47d7-bf25-1402d7b08038_SiteId">
    <vt:lpwstr>abf9983b-ca77-4f20-9633-ca9c5a847041</vt:lpwstr>
  </property>
  <property fmtid="{D5CDD505-2E9C-101B-9397-08002B2CF9AE}" pid="10" name="MSIP_Label_162b2348-a379-47d7-bf25-1402d7b08038_ActionId">
    <vt:lpwstr>ca5f3af8-86ce-4594-9f75-9048121a9019</vt:lpwstr>
  </property>
  <property fmtid="{D5CDD505-2E9C-101B-9397-08002B2CF9AE}" pid="11" name="MSIP_Label_162b2348-a379-47d7-bf25-1402d7b08038_ContentBits">
    <vt:lpwstr>0</vt:lpwstr>
  </property>
  <property fmtid="{D5CDD505-2E9C-101B-9397-08002B2CF9AE}" pid="12" name="MSIP_Label_162b2348-a379-47d7-bf25-1402d7b08038_Tag">
    <vt:lpwstr>10, 3, 0, 1</vt:lpwstr>
  </property>
</Properties>
</file>